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nsanchan/Downloads/"/>
    </mc:Choice>
  </mc:AlternateContent>
  <xr:revisionPtr revIDLastSave="0" documentId="13_ncr:1_{DB1277FD-E1E0-7849-97DF-CF9A9574A5BF}" xr6:coauthVersionLast="47" xr6:coauthVersionMax="47" xr10:uidLastSave="{00000000-0000-0000-0000-000000000000}"/>
  <bookViews>
    <workbookView xWindow="3600" yWindow="500" windowWidth="22180" windowHeight="17500" xr2:uid="{107FFB98-EC60-CA4F-9DF2-40E657B2A020}"/>
  </bookViews>
  <sheets>
    <sheet name="下拉式表單選科" sheetId="28" r:id="rId1"/>
    <sheet name="輸入課程編號" sheetId="24" r:id="rId2"/>
    <sheet name="由JUPAS ACCOUNT 複製" sheetId="25" r:id="rId3"/>
    <sheet name="註解" sheetId="16" r:id="rId4"/>
    <sheet name="All" sheetId="11" r:id="rId5"/>
    <sheet name="Compare" sheetId="29" state="hidden" r:id="rId6"/>
    <sheet name="programme list" sheetId="26" state="hidden" r:id="rId7"/>
    <sheet name="institutions list" sheetId="27" state="hidden" r:id="rId8"/>
  </sheets>
  <definedNames>
    <definedName name="_xlnm._FilterDatabase" localSheetId="5" hidden="1">Compare!$A$2:$M$390</definedName>
    <definedName name="_xlnm.Print_Area" localSheetId="4">All!$A$1:$AK$389</definedName>
    <definedName name="_xlnm.Print_Area" localSheetId="0">下拉式表單選科!$A$1:$AJ$42</definedName>
    <definedName name="_xlnm.Print_Area" localSheetId="2">'由JUPAS ACCOUNT 複製'!$A$1:$AN$42</definedName>
    <definedName name="_xlnm.Print_Area" localSheetId="1">輸入課程編號!$A$1:$AJ$42</definedName>
    <definedName name="_xlnm.Print_Titles" localSheetId="4">All!$1:$1</definedName>
    <definedName name="_xlnm.Print_Titles" localSheetId="0">下拉式表單選科!$11:$12</definedName>
    <definedName name="_xlnm.Print_Titles" localSheetId="2">'由JUPAS ACCOUNT 複製'!$11:$12</definedName>
    <definedName name="_xlnm.Print_Titles" localSheetId="1">輸入課程編號!$11:$12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24" l="1"/>
  <c r="C32" i="24"/>
  <c r="E31" i="24"/>
  <c r="C31" i="24"/>
  <c r="E30" i="24"/>
  <c r="C30" i="24"/>
  <c r="E29" i="24"/>
  <c r="C29" i="24"/>
  <c r="E28" i="24"/>
  <c r="C28" i="24"/>
  <c r="E27" i="24"/>
  <c r="C27" i="24"/>
  <c r="E26" i="24"/>
  <c r="C26" i="24"/>
  <c r="E25" i="24"/>
  <c r="C25" i="24"/>
  <c r="E24" i="24"/>
  <c r="C24" i="24"/>
  <c r="E23" i="24"/>
  <c r="C23" i="24"/>
  <c r="E22" i="24"/>
  <c r="C22" i="24"/>
  <c r="E21" i="24"/>
  <c r="C21" i="24"/>
  <c r="E20" i="24"/>
  <c r="C20" i="24"/>
  <c r="E19" i="24"/>
  <c r="C19" i="24"/>
  <c r="E18" i="24"/>
  <c r="C18" i="24"/>
  <c r="E17" i="24"/>
  <c r="C17" i="24"/>
  <c r="E16" i="24"/>
  <c r="C16" i="24"/>
  <c r="E15" i="24"/>
  <c r="C15" i="24"/>
  <c r="E14" i="24"/>
  <c r="C14" i="24"/>
  <c r="C13" i="24"/>
  <c r="E13" i="24"/>
  <c r="I319" i="11"/>
  <c r="J319" i="11"/>
  <c r="K319" i="11"/>
  <c r="L319" i="11"/>
  <c r="W319" i="11"/>
  <c r="X319" i="11"/>
  <c r="Y319" i="11"/>
  <c r="Z319" i="11"/>
  <c r="I320" i="11"/>
  <c r="J320" i="11"/>
  <c r="K320" i="11"/>
  <c r="L320" i="11"/>
  <c r="W320" i="11"/>
  <c r="X320" i="11"/>
  <c r="Y320" i="11"/>
  <c r="Z320" i="11"/>
  <c r="X108" i="11"/>
  <c r="Z107" i="11"/>
  <c r="Z100" i="11"/>
  <c r="Z105" i="11"/>
  <c r="Z106" i="11"/>
  <c r="Z95" i="11"/>
  <c r="Z72" i="11"/>
  <c r="L107" i="11"/>
  <c r="L106" i="11"/>
  <c r="L105" i="11"/>
  <c r="L100" i="11"/>
  <c r="L95" i="11"/>
  <c r="L4" i="11"/>
  <c r="Y110" i="11"/>
  <c r="Y109" i="11"/>
  <c r="Y104" i="11"/>
  <c r="Y103" i="11"/>
  <c r="Y102" i="11"/>
  <c r="Y96" i="11"/>
  <c r="Y91" i="11"/>
  <c r="Y90" i="11"/>
  <c r="Y89" i="11"/>
  <c r="Y88" i="11"/>
  <c r="Y87" i="11"/>
  <c r="Y86" i="11"/>
  <c r="Y85" i="11"/>
  <c r="Y84" i="11"/>
  <c r="Y83" i="11"/>
  <c r="Y82" i="11"/>
  <c r="Y81" i="11"/>
  <c r="Y79" i="11"/>
  <c r="Y78" i="11"/>
  <c r="Y77" i="11"/>
  <c r="Y272" i="11"/>
  <c r="K110" i="11"/>
  <c r="K109" i="11"/>
  <c r="K104" i="11"/>
  <c r="K103" i="11"/>
  <c r="K102" i="11"/>
  <c r="K96" i="11"/>
  <c r="K91" i="11"/>
  <c r="K90" i="11"/>
  <c r="K89" i="11"/>
  <c r="K88" i="11"/>
  <c r="K87" i="11"/>
  <c r="K86" i="11"/>
  <c r="K85" i="11"/>
  <c r="K84" i="11"/>
  <c r="K83" i="11"/>
  <c r="K82" i="11"/>
  <c r="K81" i="11"/>
  <c r="K79" i="11"/>
  <c r="K78" i="11"/>
  <c r="K77" i="11"/>
  <c r="K272" i="11"/>
  <c r="Y19" i="11"/>
  <c r="K65" i="11"/>
  <c r="K19" i="11"/>
  <c r="X94" i="11"/>
  <c r="X99" i="11"/>
  <c r="X3" i="11"/>
  <c r="X2" i="11"/>
  <c r="X55" i="11"/>
  <c r="X69" i="11"/>
  <c r="X70" i="11"/>
  <c r="X58" i="11"/>
  <c r="X11" i="11"/>
  <c r="X23" i="11"/>
  <c r="X27" i="11"/>
  <c r="X36" i="11"/>
  <c r="X53" i="11"/>
  <c r="X56" i="11"/>
  <c r="X7" i="11"/>
  <c r="X10" i="11"/>
  <c r="X16" i="11"/>
  <c r="X31" i="11"/>
  <c r="X68" i="11"/>
  <c r="X74" i="11"/>
  <c r="X5" i="11"/>
  <c r="X51" i="11"/>
  <c r="X57" i="11"/>
  <c r="X9" i="11"/>
  <c r="X12" i="11"/>
  <c r="X13" i="11"/>
  <c r="X14" i="11"/>
  <c r="X15" i="11"/>
  <c r="X24" i="11"/>
  <c r="X30" i="11"/>
  <c r="X6" i="11"/>
  <c r="X8" i="11"/>
  <c r="X18" i="11"/>
  <c r="X25" i="11"/>
  <c r="X54" i="11"/>
  <c r="X73" i="11"/>
  <c r="X67" i="11"/>
  <c r="X17" i="11"/>
  <c r="X75" i="11"/>
  <c r="J75" i="11"/>
  <c r="J108" i="11"/>
  <c r="J99" i="11"/>
  <c r="J94" i="11"/>
  <c r="J74" i="11"/>
  <c r="J73" i="11"/>
  <c r="J70" i="11"/>
  <c r="J69" i="11"/>
  <c r="J68" i="11"/>
  <c r="J67" i="11"/>
  <c r="J58" i="11"/>
  <c r="J57" i="11"/>
  <c r="J56" i="11"/>
  <c r="J55" i="11"/>
  <c r="J31" i="11"/>
  <c r="J36" i="11"/>
  <c r="J51" i="11"/>
  <c r="J53" i="11"/>
  <c r="J54" i="11"/>
  <c r="J24" i="11"/>
  <c r="J25" i="11"/>
  <c r="J27" i="11"/>
  <c r="J30" i="11"/>
  <c r="J14" i="11"/>
  <c r="J15" i="11"/>
  <c r="J16" i="11"/>
  <c r="J17" i="11"/>
  <c r="J18" i="11"/>
  <c r="J23" i="11"/>
  <c r="J10" i="11"/>
  <c r="J11" i="11"/>
  <c r="J12" i="11"/>
  <c r="J13" i="11"/>
  <c r="J6" i="11"/>
  <c r="J7" i="11"/>
  <c r="J8" i="11"/>
  <c r="J9" i="11"/>
  <c r="J5" i="11"/>
  <c r="J3" i="11"/>
  <c r="J4" i="11"/>
  <c r="J2" i="11"/>
  <c r="C3" i="11" l="1"/>
  <c r="C2" i="11"/>
  <c r="I314" i="11" l="1"/>
  <c r="J314" i="11"/>
  <c r="K314" i="11"/>
  <c r="L314" i="11"/>
  <c r="W314" i="11"/>
  <c r="X314" i="11"/>
  <c r="Y314" i="11"/>
  <c r="Z314" i="11"/>
  <c r="I306" i="11"/>
  <c r="J306" i="11"/>
  <c r="K306" i="11"/>
  <c r="L306" i="11"/>
  <c r="W306" i="11"/>
  <c r="X306" i="11"/>
  <c r="Y306" i="11"/>
  <c r="Z306" i="11"/>
  <c r="I307" i="11"/>
  <c r="J307" i="11"/>
  <c r="K307" i="11"/>
  <c r="L307" i="11"/>
  <c r="W307" i="11"/>
  <c r="X307" i="11"/>
  <c r="Y307" i="11"/>
  <c r="Z307" i="11"/>
  <c r="I292" i="11"/>
  <c r="J292" i="11"/>
  <c r="K292" i="11"/>
  <c r="L292" i="11"/>
  <c r="W292" i="11"/>
  <c r="X292" i="11"/>
  <c r="Y292" i="11"/>
  <c r="Z292" i="11"/>
  <c r="I165" i="11"/>
  <c r="J165" i="11"/>
  <c r="K165" i="11"/>
  <c r="L165" i="11"/>
  <c r="W165" i="11"/>
  <c r="X165" i="11"/>
  <c r="Y165" i="11"/>
  <c r="Z165" i="11"/>
  <c r="I387" i="11"/>
  <c r="J387" i="11"/>
  <c r="K387" i="11"/>
  <c r="L387" i="11"/>
  <c r="W387" i="11"/>
  <c r="X387" i="11"/>
  <c r="Y387" i="11"/>
  <c r="Z387" i="11"/>
  <c r="I374" i="11"/>
  <c r="J374" i="11"/>
  <c r="K374" i="11"/>
  <c r="L374" i="11"/>
  <c r="W374" i="11"/>
  <c r="X374" i="11"/>
  <c r="Y374" i="11"/>
  <c r="Z374" i="11"/>
  <c r="I373" i="11"/>
  <c r="J373" i="11"/>
  <c r="K373" i="11"/>
  <c r="L373" i="11"/>
  <c r="W373" i="11"/>
  <c r="X373" i="11"/>
  <c r="Y373" i="11"/>
  <c r="Z373" i="11"/>
  <c r="I372" i="11"/>
  <c r="J372" i="11"/>
  <c r="K372" i="11"/>
  <c r="L372" i="11"/>
  <c r="W372" i="11"/>
  <c r="X372" i="11"/>
  <c r="Y372" i="11"/>
  <c r="Z372" i="11"/>
  <c r="I367" i="11"/>
  <c r="J367" i="11"/>
  <c r="K367" i="11"/>
  <c r="L367" i="11"/>
  <c r="W367" i="11"/>
  <c r="X367" i="11"/>
  <c r="Y367" i="11"/>
  <c r="Z367" i="11"/>
  <c r="I344" i="11"/>
  <c r="J344" i="11"/>
  <c r="K344" i="11"/>
  <c r="L344" i="11"/>
  <c r="W344" i="11"/>
  <c r="X344" i="11"/>
  <c r="Y344" i="11"/>
  <c r="Z344" i="11"/>
  <c r="X4" i="11"/>
  <c r="X19" i="11"/>
  <c r="X20" i="11"/>
  <c r="X21" i="11"/>
  <c r="X22" i="11"/>
  <c r="X26" i="11"/>
  <c r="X28" i="11"/>
  <c r="X29" i="11"/>
  <c r="X32" i="11"/>
  <c r="X33" i="11"/>
  <c r="X34" i="11"/>
  <c r="X35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2" i="11"/>
  <c r="X59" i="11"/>
  <c r="X60" i="11"/>
  <c r="X61" i="11"/>
  <c r="X62" i="11"/>
  <c r="X63" i="11"/>
  <c r="X64" i="11"/>
  <c r="X65" i="11"/>
  <c r="X66" i="11"/>
  <c r="X71" i="11"/>
  <c r="X72" i="11"/>
  <c r="X76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8" i="11"/>
  <c r="X129" i="11"/>
  <c r="X130" i="11"/>
  <c r="X131" i="11"/>
  <c r="X132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5" i="11"/>
  <c r="X158" i="11"/>
  <c r="X159" i="11"/>
  <c r="X160" i="11"/>
  <c r="X161" i="11"/>
  <c r="X162" i="11"/>
  <c r="X163" i="11"/>
  <c r="X164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8" i="11"/>
  <c r="X309" i="11"/>
  <c r="X310" i="11"/>
  <c r="X311" i="11"/>
  <c r="X312" i="11"/>
  <c r="X313" i="11"/>
  <c r="X315" i="11"/>
  <c r="X316" i="11"/>
  <c r="X317" i="11"/>
  <c r="X318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8" i="11"/>
  <c r="X369" i="11"/>
  <c r="X370" i="11"/>
  <c r="X371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8" i="11"/>
  <c r="X389" i="11"/>
  <c r="W2" i="11"/>
  <c r="W3" i="11"/>
  <c r="W4" i="11"/>
  <c r="W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111" i="11"/>
  <c r="W112" i="11"/>
  <c r="W113" i="11"/>
  <c r="W114" i="11"/>
  <c r="W115" i="11"/>
  <c r="W116" i="11"/>
  <c r="W117" i="11"/>
  <c r="W118" i="11"/>
  <c r="W119" i="11"/>
  <c r="W120" i="11"/>
  <c r="W121" i="11"/>
  <c r="W122" i="11"/>
  <c r="W123" i="11"/>
  <c r="W124" i="11"/>
  <c r="W125" i="11"/>
  <c r="W126" i="11"/>
  <c r="W127" i="11"/>
  <c r="W128" i="11"/>
  <c r="W129" i="11"/>
  <c r="W130" i="11"/>
  <c r="W131" i="11"/>
  <c r="W132" i="11"/>
  <c r="W133" i="11"/>
  <c r="W134" i="11"/>
  <c r="W135" i="11"/>
  <c r="W136" i="11"/>
  <c r="W137" i="11"/>
  <c r="W138" i="11"/>
  <c r="W139" i="11"/>
  <c r="W140" i="11"/>
  <c r="W141" i="11"/>
  <c r="W142" i="11"/>
  <c r="W143" i="11"/>
  <c r="W144" i="11"/>
  <c r="W145" i="11"/>
  <c r="W146" i="11"/>
  <c r="W147" i="11"/>
  <c r="W148" i="11"/>
  <c r="W149" i="11"/>
  <c r="W150" i="11"/>
  <c r="W151" i="11"/>
  <c r="W152" i="11"/>
  <c r="W153" i="11"/>
  <c r="W154" i="11"/>
  <c r="W155" i="11"/>
  <c r="W156" i="11"/>
  <c r="W157" i="11"/>
  <c r="W158" i="11"/>
  <c r="W159" i="11"/>
  <c r="W160" i="11"/>
  <c r="W161" i="11"/>
  <c r="W162" i="11"/>
  <c r="W163" i="11"/>
  <c r="W164" i="11"/>
  <c r="W166" i="11"/>
  <c r="W167" i="11"/>
  <c r="W168" i="11"/>
  <c r="W169" i="11"/>
  <c r="W170" i="11"/>
  <c r="W171" i="11"/>
  <c r="W172" i="11"/>
  <c r="W173" i="11"/>
  <c r="W174" i="11"/>
  <c r="W175" i="11"/>
  <c r="W176" i="11"/>
  <c r="W177" i="11"/>
  <c r="W178" i="11"/>
  <c r="W179" i="11"/>
  <c r="W180" i="11"/>
  <c r="W181" i="11"/>
  <c r="W182" i="11"/>
  <c r="W183" i="11"/>
  <c r="W184" i="11"/>
  <c r="W185" i="11"/>
  <c r="W186" i="11"/>
  <c r="W187" i="11"/>
  <c r="W188" i="11"/>
  <c r="W189" i="11"/>
  <c r="W190" i="11"/>
  <c r="W191" i="11"/>
  <c r="W192" i="11"/>
  <c r="W193" i="11"/>
  <c r="W194" i="11"/>
  <c r="W195" i="11"/>
  <c r="W196" i="11"/>
  <c r="W197" i="11"/>
  <c r="W198" i="11"/>
  <c r="W199" i="11"/>
  <c r="W200" i="11"/>
  <c r="W201" i="11"/>
  <c r="W202" i="11"/>
  <c r="W203" i="11"/>
  <c r="W204" i="11"/>
  <c r="W205" i="11"/>
  <c r="W206" i="11"/>
  <c r="W207" i="11"/>
  <c r="W208" i="11"/>
  <c r="W209" i="11"/>
  <c r="W210" i="11"/>
  <c r="W211" i="11"/>
  <c r="W212" i="11"/>
  <c r="W213" i="11"/>
  <c r="W214" i="11"/>
  <c r="W215" i="11"/>
  <c r="W216" i="11"/>
  <c r="W217" i="11"/>
  <c r="W218" i="11"/>
  <c r="W219" i="11"/>
  <c r="W220" i="11"/>
  <c r="W221" i="11"/>
  <c r="W222" i="11"/>
  <c r="W223" i="11"/>
  <c r="W224" i="11"/>
  <c r="W225" i="11"/>
  <c r="W226" i="11"/>
  <c r="W227" i="11"/>
  <c r="W228" i="11"/>
  <c r="W229" i="11"/>
  <c r="W230" i="11"/>
  <c r="W231" i="11"/>
  <c r="W232" i="11"/>
  <c r="W233" i="11"/>
  <c r="W234" i="11"/>
  <c r="W235" i="11"/>
  <c r="W236" i="11"/>
  <c r="W237" i="11"/>
  <c r="W238" i="11"/>
  <c r="W239" i="11"/>
  <c r="W240" i="11"/>
  <c r="W241" i="11"/>
  <c r="W242" i="11"/>
  <c r="W243" i="11"/>
  <c r="W244" i="11"/>
  <c r="W245" i="11"/>
  <c r="W246" i="11"/>
  <c r="W247" i="11"/>
  <c r="W248" i="11"/>
  <c r="W249" i="11"/>
  <c r="W250" i="11"/>
  <c r="W251" i="11"/>
  <c r="W252" i="11"/>
  <c r="W253" i="11"/>
  <c r="W254" i="11"/>
  <c r="W255" i="11"/>
  <c r="W256" i="11"/>
  <c r="W257" i="11"/>
  <c r="W258" i="11"/>
  <c r="W259" i="11"/>
  <c r="W260" i="11"/>
  <c r="W261" i="11"/>
  <c r="W262" i="11"/>
  <c r="W263" i="11"/>
  <c r="W264" i="11"/>
  <c r="W265" i="11"/>
  <c r="W266" i="11"/>
  <c r="W267" i="11"/>
  <c r="W268" i="11"/>
  <c r="W269" i="11"/>
  <c r="W270" i="11"/>
  <c r="W271" i="11"/>
  <c r="W272" i="11"/>
  <c r="W273" i="11"/>
  <c r="W274" i="11"/>
  <c r="W275" i="11"/>
  <c r="W276" i="11"/>
  <c r="W277" i="11"/>
  <c r="W278" i="11"/>
  <c r="W279" i="11"/>
  <c r="W280" i="11"/>
  <c r="W281" i="11"/>
  <c r="W282" i="11"/>
  <c r="W283" i="11"/>
  <c r="W284" i="11"/>
  <c r="W285" i="11"/>
  <c r="W286" i="11"/>
  <c r="W287" i="11"/>
  <c r="W288" i="11"/>
  <c r="W289" i="11"/>
  <c r="W290" i="11"/>
  <c r="W291" i="11"/>
  <c r="W293" i="11"/>
  <c r="W294" i="11"/>
  <c r="W295" i="11"/>
  <c r="W296" i="11"/>
  <c r="W297" i="11"/>
  <c r="W298" i="11"/>
  <c r="W299" i="11"/>
  <c r="W300" i="11"/>
  <c r="W301" i="11"/>
  <c r="W302" i="11"/>
  <c r="W303" i="11"/>
  <c r="W304" i="11"/>
  <c r="W305" i="11"/>
  <c r="W308" i="11"/>
  <c r="W309" i="11"/>
  <c r="W310" i="11"/>
  <c r="W311" i="11"/>
  <c r="W312" i="11"/>
  <c r="W313" i="11"/>
  <c r="W315" i="11"/>
  <c r="W316" i="11"/>
  <c r="W317" i="11"/>
  <c r="W318" i="11"/>
  <c r="W321" i="11"/>
  <c r="W322" i="11"/>
  <c r="W323" i="11"/>
  <c r="W324" i="11"/>
  <c r="W325" i="11"/>
  <c r="W326" i="11"/>
  <c r="W327" i="11"/>
  <c r="W328" i="11"/>
  <c r="W329" i="11"/>
  <c r="W330" i="11"/>
  <c r="W331" i="11"/>
  <c r="W332" i="11"/>
  <c r="W333" i="11"/>
  <c r="W334" i="11"/>
  <c r="W335" i="11"/>
  <c r="W336" i="11"/>
  <c r="W337" i="11"/>
  <c r="W338" i="11"/>
  <c r="W339" i="11"/>
  <c r="W340" i="11"/>
  <c r="W341" i="11"/>
  <c r="W342" i="11"/>
  <c r="W343" i="11"/>
  <c r="W346" i="11"/>
  <c r="W347" i="11"/>
  <c r="W348" i="11"/>
  <c r="W349" i="11"/>
  <c r="W350" i="11"/>
  <c r="W351" i="11"/>
  <c r="W352" i="11"/>
  <c r="W353" i="11"/>
  <c r="W354" i="11"/>
  <c r="W355" i="11"/>
  <c r="W356" i="11"/>
  <c r="W357" i="11"/>
  <c r="W358" i="11"/>
  <c r="W359" i="11"/>
  <c r="W360" i="11"/>
  <c r="W361" i="11"/>
  <c r="W362" i="11"/>
  <c r="W363" i="11"/>
  <c r="W364" i="11"/>
  <c r="W365" i="11"/>
  <c r="W366" i="11"/>
  <c r="W368" i="11"/>
  <c r="W369" i="11"/>
  <c r="W370" i="11"/>
  <c r="W371" i="11"/>
  <c r="W375" i="11"/>
  <c r="W376" i="11"/>
  <c r="W377" i="11"/>
  <c r="W378" i="11"/>
  <c r="W379" i="11"/>
  <c r="W380" i="11"/>
  <c r="W381" i="11"/>
  <c r="W382" i="11"/>
  <c r="W383" i="11"/>
  <c r="W384" i="11"/>
  <c r="W385" i="11"/>
  <c r="W386" i="11"/>
  <c r="W388" i="11"/>
  <c r="W389" i="11"/>
  <c r="J19" i="11"/>
  <c r="J20" i="11"/>
  <c r="J21" i="11"/>
  <c r="J22" i="11"/>
  <c r="J26" i="11"/>
  <c r="J28" i="11"/>
  <c r="J29" i="11"/>
  <c r="J32" i="11"/>
  <c r="J33" i="11"/>
  <c r="J34" i="11"/>
  <c r="J35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2" i="11"/>
  <c r="J59" i="11"/>
  <c r="J60" i="11"/>
  <c r="J61" i="11"/>
  <c r="J62" i="11"/>
  <c r="J63" i="11"/>
  <c r="J64" i="11"/>
  <c r="J65" i="11"/>
  <c r="J66" i="11"/>
  <c r="J71" i="11"/>
  <c r="J72" i="11"/>
  <c r="J76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8" i="11"/>
  <c r="J129" i="11"/>
  <c r="J130" i="11"/>
  <c r="J131" i="11"/>
  <c r="J132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5" i="11"/>
  <c r="J158" i="11"/>
  <c r="J159" i="11"/>
  <c r="J160" i="11"/>
  <c r="J161" i="11"/>
  <c r="J162" i="11"/>
  <c r="J163" i="11"/>
  <c r="J164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8" i="11"/>
  <c r="J309" i="11"/>
  <c r="J310" i="11"/>
  <c r="J311" i="11"/>
  <c r="J312" i="11"/>
  <c r="J313" i="11"/>
  <c r="J315" i="11"/>
  <c r="J316" i="11"/>
  <c r="J317" i="11"/>
  <c r="J318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8" i="11"/>
  <c r="J369" i="11"/>
  <c r="J370" i="11"/>
  <c r="J371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8" i="11"/>
  <c r="J389" i="11"/>
  <c r="I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8" i="11"/>
  <c r="I309" i="11"/>
  <c r="I310" i="11"/>
  <c r="I311" i="11"/>
  <c r="I312" i="11"/>
  <c r="I313" i="11"/>
  <c r="I315" i="11"/>
  <c r="I316" i="11"/>
  <c r="I317" i="11"/>
  <c r="I318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8" i="11"/>
  <c r="I369" i="11"/>
  <c r="I370" i="11"/>
  <c r="I371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8" i="11"/>
  <c r="I389" i="11"/>
  <c r="Z2" i="11"/>
  <c r="Z3" i="11"/>
  <c r="Z4" i="11"/>
  <c r="Z5" i="11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3" i="11"/>
  <c r="Z74" i="11"/>
  <c r="Z75" i="11"/>
  <c r="Z76" i="11"/>
  <c r="Z111" i="11"/>
  <c r="Z112" i="11"/>
  <c r="Z113" i="11"/>
  <c r="Z114" i="11"/>
  <c r="Z115" i="11"/>
  <c r="Z116" i="11"/>
  <c r="Z117" i="11"/>
  <c r="Z118" i="11"/>
  <c r="Z119" i="11"/>
  <c r="Z120" i="11"/>
  <c r="Z121" i="11"/>
  <c r="Z122" i="11"/>
  <c r="Z124" i="11"/>
  <c r="Z125" i="11"/>
  <c r="Z126" i="11"/>
  <c r="Z127" i="11"/>
  <c r="Z128" i="11"/>
  <c r="Z129" i="11"/>
  <c r="Z130" i="11"/>
  <c r="Z131" i="11"/>
  <c r="Z132" i="11"/>
  <c r="Z133" i="11"/>
  <c r="Z134" i="11"/>
  <c r="Z135" i="11"/>
  <c r="Z136" i="11"/>
  <c r="Z137" i="11"/>
  <c r="Z138" i="11"/>
  <c r="Z139" i="11"/>
  <c r="Z140" i="11"/>
  <c r="Z141" i="11"/>
  <c r="Z142" i="11"/>
  <c r="Z143" i="11"/>
  <c r="Z144" i="11"/>
  <c r="Z145" i="11"/>
  <c r="Z146" i="11"/>
  <c r="Z147" i="11"/>
  <c r="Z148" i="11"/>
  <c r="Z149" i="11"/>
  <c r="Z150" i="11"/>
  <c r="Z151" i="11"/>
  <c r="Z152" i="11"/>
  <c r="Z153" i="11"/>
  <c r="Z154" i="11"/>
  <c r="Z155" i="11"/>
  <c r="Z156" i="11"/>
  <c r="Z157" i="11"/>
  <c r="Z158" i="11"/>
  <c r="Z159" i="11"/>
  <c r="Z160" i="11"/>
  <c r="Z161" i="11"/>
  <c r="Z162" i="11"/>
  <c r="Z163" i="11"/>
  <c r="Z164" i="11"/>
  <c r="Z166" i="11"/>
  <c r="Z167" i="11"/>
  <c r="Z168" i="11"/>
  <c r="Z169" i="11"/>
  <c r="Z170" i="11"/>
  <c r="Z171" i="11"/>
  <c r="Z172" i="11"/>
  <c r="Z173" i="11"/>
  <c r="Z174" i="11"/>
  <c r="Z175" i="11"/>
  <c r="Z176" i="11"/>
  <c r="Z177" i="11"/>
  <c r="Z178" i="11"/>
  <c r="Z179" i="11"/>
  <c r="Z180" i="11"/>
  <c r="Z181" i="11"/>
  <c r="Z182" i="11"/>
  <c r="Z183" i="11"/>
  <c r="Z184" i="11"/>
  <c r="Z185" i="11"/>
  <c r="Z186" i="11"/>
  <c r="Z187" i="11"/>
  <c r="Z188" i="11"/>
  <c r="Z189" i="11"/>
  <c r="Z190" i="11"/>
  <c r="Z191" i="11"/>
  <c r="Z192" i="11"/>
  <c r="Z193" i="11"/>
  <c r="Z194" i="11"/>
  <c r="Z195" i="11"/>
  <c r="Z196" i="11"/>
  <c r="Z197" i="11"/>
  <c r="Z198" i="11"/>
  <c r="Z199" i="11"/>
  <c r="Z200" i="11"/>
  <c r="Z201" i="11"/>
  <c r="Z202" i="11"/>
  <c r="Z203" i="11"/>
  <c r="Z204" i="11"/>
  <c r="Z205" i="11"/>
  <c r="Z206" i="11"/>
  <c r="Z207" i="11"/>
  <c r="Z208" i="11"/>
  <c r="Z209" i="11"/>
  <c r="Z210" i="11"/>
  <c r="Z211" i="11"/>
  <c r="Z212" i="11"/>
  <c r="Z213" i="11"/>
  <c r="Z214" i="11"/>
  <c r="Z215" i="11"/>
  <c r="Z216" i="11"/>
  <c r="Z217" i="11"/>
  <c r="Z218" i="11"/>
  <c r="Z219" i="11"/>
  <c r="Z220" i="11"/>
  <c r="Z221" i="11"/>
  <c r="Z222" i="11"/>
  <c r="Z223" i="11"/>
  <c r="Z224" i="11"/>
  <c r="Z225" i="11"/>
  <c r="Z226" i="11"/>
  <c r="Z227" i="11"/>
  <c r="Z228" i="11"/>
  <c r="Z229" i="11"/>
  <c r="Z230" i="11"/>
  <c r="Z231" i="11"/>
  <c r="Z232" i="11"/>
  <c r="Z233" i="11"/>
  <c r="Z234" i="11"/>
  <c r="Z235" i="11"/>
  <c r="Z236" i="11"/>
  <c r="Z237" i="11"/>
  <c r="Z238" i="11"/>
  <c r="Z239" i="11"/>
  <c r="Z240" i="11"/>
  <c r="Z241" i="11"/>
  <c r="Z242" i="11"/>
  <c r="Z243" i="11"/>
  <c r="Z244" i="11"/>
  <c r="Z245" i="11"/>
  <c r="Z246" i="11"/>
  <c r="Z247" i="11"/>
  <c r="Z248" i="11"/>
  <c r="Z249" i="11"/>
  <c r="Z250" i="11"/>
  <c r="Z251" i="11"/>
  <c r="Z252" i="11"/>
  <c r="Z253" i="11"/>
  <c r="Z254" i="11"/>
  <c r="Z255" i="11"/>
  <c r="Z256" i="11"/>
  <c r="Z257" i="11"/>
  <c r="Z258" i="11"/>
  <c r="Z259" i="11"/>
  <c r="Z260" i="11"/>
  <c r="Z261" i="11"/>
  <c r="Z262" i="11"/>
  <c r="Z263" i="11"/>
  <c r="Z264" i="11"/>
  <c r="Z265" i="11"/>
  <c r="Z266" i="11"/>
  <c r="Z267" i="11"/>
  <c r="Z268" i="11"/>
  <c r="Z269" i="11"/>
  <c r="Z270" i="11"/>
  <c r="Z271" i="11"/>
  <c r="Z272" i="11"/>
  <c r="Z273" i="11"/>
  <c r="Z274" i="11"/>
  <c r="Z275" i="11"/>
  <c r="Z276" i="11"/>
  <c r="Z277" i="11"/>
  <c r="Z278" i="11"/>
  <c r="Z279" i="11"/>
  <c r="Z280" i="11"/>
  <c r="Z281" i="11"/>
  <c r="Z282" i="11"/>
  <c r="Z283" i="11"/>
  <c r="Z284" i="11"/>
  <c r="Z285" i="11"/>
  <c r="Z286" i="11"/>
  <c r="Z287" i="11"/>
  <c r="Z288" i="11"/>
  <c r="Z289" i="11"/>
  <c r="Z290" i="11"/>
  <c r="Z291" i="11"/>
  <c r="Z293" i="11"/>
  <c r="Z294" i="11"/>
  <c r="Z295" i="11"/>
  <c r="Z296" i="11"/>
  <c r="Z297" i="11"/>
  <c r="Z298" i="11"/>
  <c r="Z299" i="11"/>
  <c r="Z300" i="11"/>
  <c r="Z301" i="11"/>
  <c r="Z302" i="11"/>
  <c r="Z303" i="11"/>
  <c r="Z304" i="11"/>
  <c r="Z305" i="11"/>
  <c r="Z308" i="11"/>
  <c r="Z309" i="11"/>
  <c r="Z310" i="11"/>
  <c r="Z311" i="11"/>
  <c r="Z312" i="11"/>
  <c r="Z313" i="11"/>
  <c r="Z315" i="11"/>
  <c r="Z316" i="11"/>
  <c r="Z317" i="11"/>
  <c r="Z318" i="11"/>
  <c r="Z321" i="11"/>
  <c r="Z322" i="11"/>
  <c r="Z323" i="11"/>
  <c r="Z324" i="11"/>
  <c r="Z325" i="11"/>
  <c r="Z326" i="11"/>
  <c r="Z327" i="11"/>
  <c r="Z328" i="11"/>
  <c r="Z329" i="11"/>
  <c r="Z330" i="11"/>
  <c r="Z331" i="11"/>
  <c r="Z332" i="11"/>
  <c r="Z333" i="11"/>
  <c r="Z334" i="11"/>
  <c r="Z335" i="11"/>
  <c r="Z336" i="11"/>
  <c r="Z337" i="11"/>
  <c r="Z338" i="11"/>
  <c r="Z339" i="11"/>
  <c r="Z340" i="11"/>
  <c r="Z341" i="11"/>
  <c r="Z342" i="11"/>
  <c r="Z343" i="11"/>
  <c r="Z345" i="11"/>
  <c r="Z346" i="11"/>
  <c r="Z347" i="11"/>
  <c r="Z348" i="11"/>
  <c r="Z349" i="11"/>
  <c r="Z350" i="11"/>
  <c r="Z351" i="11"/>
  <c r="Z352" i="11"/>
  <c r="Z353" i="11"/>
  <c r="Z354" i="11"/>
  <c r="Z355" i="11"/>
  <c r="Z356" i="11"/>
  <c r="Z357" i="11"/>
  <c r="Z358" i="11"/>
  <c r="Z359" i="11"/>
  <c r="Z360" i="11"/>
  <c r="Z361" i="11"/>
  <c r="Z362" i="11"/>
  <c r="Z363" i="11"/>
  <c r="Z364" i="11"/>
  <c r="Z365" i="11"/>
  <c r="Z366" i="11"/>
  <c r="Z368" i="11"/>
  <c r="Z369" i="11"/>
  <c r="Z370" i="11"/>
  <c r="Z371" i="11"/>
  <c r="Z375" i="11"/>
  <c r="Z376" i="11"/>
  <c r="Z377" i="11"/>
  <c r="Z378" i="11"/>
  <c r="Z379" i="11"/>
  <c r="Z380" i="11"/>
  <c r="Z381" i="11"/>
  <c r="Z382" i="11"/>
  <c r="Z383" i="11"/>
  <c r="Z384" i="11"/>
  <c r="Z385" i="11"/>
  <c r="Z386" i="11"/>
  <c r="Z388" i="11"/>
  <c r="Z389" i="11"/>
  <c r="Y2" i="11"/>
  <c r="Y3" i="1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Y245" i="11"/>
  <c r="Y246" i="11"/>
  <c r="Y247" i="11"/>
  <c r="Y248" i="11"/>
  <c r="Y249" i="11"/>
  <c r="Y250" i="11"/>
  <c r="Y251" i="11"/>
  <c r="Y252" i="11"/>
  <c r="Y253" i="11"/>
  <c r="Y254" i="11"/>
  <c r="Y255" i="11"/>
  <c r="Y256" i="11"/>
  <c r="Y257" i="11"/>
  <c r="Y258" i="11"/>
  <c r="Y259" i="11"/>
  <c r="Y260" i="11"/>
  <c r="Y261" i="11"/>
  <c r="Y262" i="11"/>
  <c r="Y263" i="11"/>
  <c r="Y264" i="11"/>
  <c r="Y265" i="11"/>
  <c r="Y266" i="11"/>
  <c r="Y267" i="11"/>
  <c r="Y268" i="11"/>
  <c r="Y269" i="11"/>
  <c r="Y270" i="11"/>
  <c r="Y271" i="11"/>
  <c r="Y273" i="11"/>
  <c r="Y274" i="11"/>
  <c r="Y275" i="11"/>
  <c r="Y276" i="11"/>
  <c r="Y277" i="11"/>
  <c r="Y278" i="11"/>
  <c r="Y279" i="11"/>
  <c r="Y280" i="11"/>
  <c r="Y281" i="11"/>
  <c r="Y282" i="11"/>
  <c r="Y283" i="11"/>
  <c r="Y284" i="11"/>
  <c r="Y285" i="11"/>
  <c r="Y286" i="11"/>
  <c r="Y287" i="11"/>
  <c r="Y288" i="11"/>
  <c r="Y289" i="11"/>
  <c r="Y290" i="11"/>
  <c r="Y291" i="11"/>
  <c r="Y293" i="11"/>
  <c r="Y294" i="11"/>
  <c r="Y295" i="11"/>
  <c r="Y296" i="11"/>
  <c r="Y297" i="11"/>
  <c r="Y298" i="11"/>
  <c r="Y299" i="11"/>
  <c r="Y300" i="11"/>
  <c r="Y301" i="11"/>
  <c r="Y302" i="11"/>
  <c r="Y303" i="11"/>
  <c r="Y304" i="11"/>
  <c r="Y305" i="11"/>
  <c r="Y308" i="11"/>
  <c r="Y309" i="11"/>
  <c r="Y310" i="11"/>
  <c r="Y311" i="11"/>
  <c r="Y312" i="11"/>
  <c r="Y313" i="11"/>
  <c r="Y315" i="11"/>
  <c r="Y316" i="11"/>
  <c r="Y317" i="11"/>
  <c r="Y318" i="11"/>
  <c r="Y321" i="11"/>
  <c r="Y322" i="11"/>
  <c r="Y323" i="11"/>
  <c r="Y324" i="11"/>
  <c r="Y325" i="11"/>
  <c r="Y326" i="11"/>
  <c r="Y327" i="11"/>
  <c r="Y328" i="11"/>
  <c r="Y329" i="11"/>
  <c r="Y330" i="11"/>
  <c r="Y331" i="11"/>
  <c r="Y332" i="11"/>
  <c r="Y333" i="11"/>
  <c r="Y334" i="11"/>
  <c r="Y335" i="11"/>
  <c r="Y336" i="11"/>
  <c r="Y337" i="11"/>
  <c r="Y338" i="11"/>
  <c r="Y339" i="11"/>
  <c r="Y340" i="11"/>
  <c r="Y341" i="11"/>
  <c r="Y342" i="11"/>
  <c r="Y343" i="11"/>
  <c r="Y345" i="11"/>
  <c r="Y346" i="11"/>
  <c r="Y347" i="11"/>
  <c r="Y348" i="11"/>
  <c r="Y349" i="11"/>
  <c r="Y350" i="11"/>
  <c r="Y351" i="11"/>
  <c r="Y352" i="11"/>
  <c r="Y353" i="11"/>
  <c r="Y354" i="11"/>
  <c r="Y355" i="11"/>
  <c r="Y356" i="11"/>
  <c r="Y357" i="11"/>
  <c r="Y358" i="11"/>
  <c r="Y359" i="11"/>
  <c r="Y360" i="11"/>
  <c r="Y361" i="11"/>
  <c r="Y362" i="11"/>
  <c r="Y363" i="11"/>
  <c r="Y364" i="11"/>
  <c r="Y365" i="11"/>
  <c r="Y366" i="11"/>
  <c r="Y368" i="11"/>
  <c r="Y369" i="11"/>
  <c r="Y370" i="11"/>
  <c r="Y371" i="11"/>
  <c r="Y375" i="11"/>
  <c r="Y376" i="11"/>
  <c r="Y377" i="11"/>
  <c r="Y378" i="11"/>
  <c r="Y379" i="11"/>
  <c r="Y380" i="11"/>
  <c r="Y381" i="11"/>
  <c r="Y382" i="11"/>
  <c r="Y383" i="11"/>
  <c r="Y384" i="11"/>
  <c r="Y385" i="11"/>
  <c r="Y386" i="11"/>
  <c r="Y388" i="11"/>
  <c r="Y389" i="11"/>
  <c r="L2" i="11"/>
  <c r="L3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3" i="11"/>
  <c r="L294" i="11"/>
  <c r="L295" i="11"/>
  <c r="L296" i="11"/>
  <c r="L297" i="11"/>
  <c r="L298" i="11"/>
  <c r="L299" i="11"/>
  <c r="L300" i="11"/>
  <c r="L301" i="11"/>
  <c r="L302" i="11"/>
  <c r="L303" i="11"/>
  <c r="L304" i="11"/>
  <c r="L305" i="11"/>
  <c r="L308" i="11"/>
  <c r="L309" i="11"/>
  <c r="L310" i="11"/>
  <c r="L311" i="11"/>
  <c r="L312" i="11"/>
  <c r="L313" i="11"/>
  <c r="L315" i="11"/>
  <c r="L316" i="11"/>
  <c r="L317" i="11"/>
  <c r="L318" i="11"/>
  <c r="L321" i="11"/>
  <c r="L322" i="11"/>
  <c r="L323" i="11"/>
  <c r="L324" i="11"/>
  <c r="L325" i="11"/>
  <c r="L326" i="11"/>
  <c r="L327" i="11"/>
  <c r="L328" i="11"/>
  <c r="L329" i="11"/>
  <c r="L330" i="11"/>
  <c r="L331" i="11"/>
  <c r="L332" i="11"/>
  <c r="L333" i="11"/>
  <c r="L334" i="11"/>
  <c r="L335" i="11"/>
  <c r="L336" i="11"/>
  <c r="L337" i="11"/>
  <c r="L338" i="11"/>
  <c r="L339" i="11"/>
  <c r="L340" i="11"/>
  <c r="L341" i="11"/>
  <c r="L342" i="11"/>
  <c r="L343" i="11"/>
  <c r="L345" i="11"/>
  <c r="L346" i="11"/>
  <c r="L347" i="11"/>
  <c r="L348" i="11"/>
  <c r="L349" i="11"/>
  <c r="L350" i="11"/>
  <c r="L351" i="11"/>
  <c r="L352" i="11"/>
  <c r="L353" i="11"/>
  <c r="L354" i="11"/>
  <c r="L355" i="11"/>
  <c r="L356" i="11"/>
  <c r="L357" i="11"/>
  <c r="L358" i="11"/>
  <c r="L359" i="11"/>
  <c r="L360" i="11"/>
  <c r="L361" i="11"/>
  <c r="L362" i="11"/>
  <c r="L363" i="11"/>
  <c r="L364" i="11"/>
  <c r="L365" i="11"/>
  <c r="L366" i="11"/>
  <c r="L368" i="11"/>
  <c r="L369" i="11"/>
  <c r="L370" i="11"/>
  <c r="L371" i="11"/>
  <c r="L375" i="11"/>
  <c r="L376" i="11"/>
  <c r="L377" i="11"/>
  <c r="L378" i="11"/>
  <c r="L379" i="11"/>
  <c r="L380" i="11"/>
  <c r="L381" i="11"/>
  <c r="L382" i="11"/>
  <c r="L383" i="11"/>
  <c r="L384" i="11"/>
  <c r="L385" i="11"/>
  <c r="L386" i="11"/>
  <c r="L388" i="11"/>
  <c r="L389" i="11"/>
  <c r="K2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6" i="11"/>
  <c r="K67" i="11"/>
  <c r="K68" i="11"/>
  <c r="K69" i="11"/>
  <c r="K70" i="11"/>
  <c r="K71" i="11"/>
  <c r="K72" i="11"/>
  <c r="K73" i="11"/>
  <c r="K74" i="11"/>
  <c r="K75" i="11"/>
  <c r="K76" i="11"/>
  <c r="K111" i="11"/>
  <c r="K113" i="11"/>
  <c r="K114" i="11"/>
  <c r="K115" i="11"/>
  <c r="K116" i="11"/>
  <c r="K117" i="11"/>
  <c r="K118" i="11"/>
  <c r="K119" i="11"/>
  <c r="K120" i="11"/>
  <c r="K121" i="11"/>
  <c r="K122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3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8" i="11"/>
  <c r="K309" i="11"/>
  <c r="K310" i="11"/>
  <c r="K311" i="11"/>
  <c r="K312" i="11"/>
  <c r="K313" i="11"/>
  <c r="K315" i="11"/>
  <c r="K316" i="11"/>
  <c r="K317" i="11"/>
  <c r="K318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8" i="11"/>
  <c r="K369" i="11"/>
  <c r="K370" i="11"/>
  <c r="K371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8" i="11"/>
  <c r="K389" i="11"/>
  <c r="E3" i="26" l="1"/>
  <c r="F3" i="26"/>
  <c r="E4" i="26"/>
  <c r="F4" i="26"/>
  <c r="E5" i="26"/>
  <c r="F5" i="26"/>
  <c r="E6" i="26"/>
  <c r="F6" i="26"/>
  <c r="E7" i="26"/>
  <c r="F7" i="26"/>
  <c r="E8" i="26"/>
  <c r="F8" i="26"/>
  <c r="E9" i="26"/>
  <c r="F9" i="26"/>
  <c r="E10" i="26"/>
  <c r="F10" i="26"/>
  <c r="E11" i="26"/>
  <c r="F11" i="26"/>
  <c r="E12" i="26"/>
  <c r="F12" i="26"/>
  <c r="E13" i="26"/>
  <c r="F13" i="26"/>
  <c r="E14" i="26"/>
  <c r="F14" i="26"/>
  <c r="E15" i="26"/>
  <c r="F15" i="26"/>
  <c r="E16" i="26"/>
  <c r="F16" i="26"/>
  <c r="E17" i="26"/>
  <c r="F17" i="26"/>
  <c r="E18" i="26"/>
  <c r="F18" i="26"/>
  <c r="E19" i="26"/>
  <c r="F19" i="26"/>
  <c r="E20" i="26"/>
  <c r="F20" i="26"/>
  <c r="E21" i="26"/>
  <c r="F21" i="26"/>
  <c r="E22" i="26"/>
  <c r="F22" i="26"/>
  <c r="E23" i="26"/>
  <c r="F23" i="26"/>
  <c r="E24" i="26"/>
  <c r="F24" i="26"/>
  <c r="E25" i="26"/>
  <c r="F25" i="26"/>
  <c r="E26" i="26"/>
  <c r="F26" i="26"/>
  <c r="E27" i="26"/>
  <c r="F27" i="26"/>
  <c r="E28" i="26"/>
  <c r="F28" i="26"/>
  <c r="E29" i="26"/>
  <c r="F29" i="26"/>
  <c r="E30" i="26"/>
  <c r="F30" i="26"/>
  <c r="E31" i="26"/>
  <c r="F31" i="26"/>
  <c r="E32" i="26"/>
  <c r="F32" i="26"/>
  <c r="E33" i="26"/>
  <c r="F33" i="26"/>
  <c r="E34" i="26"/>
  <c r="F34" i="26"/>
  <c r="E35" i="26"/>
  <c r="F35" i="26"/>
  <c r="E36" i="26"/>
  <c r="F36" i="26"/>
  <c r="E37" i="26"/>
  <c r="F37" i="26"/>
  <c r="E38" i="26"/>
  <c r="F38" i="26"/>
  <c r="E39" i="26"/>
  <c r="F39" i="26"/>
  <c r="E40" i="26"/>
  <c r="F40" i="26"/>
  <c r="E41" i="26"/>
  <c r="F41" i="26"/>
  <c r="E42" i="26"/>
  <c r="F42" i="26"/>
  <c r="E43" i="26"/>
  <c r="F43" i="26"/>
  <c r="E44" i="26"/>
  <c r="F44" i="26"/>
  <c r="E45" i="26"/>
  <c r="F45" i="26"/>
  <c r="E46" i="26"/>
  <c r="F46" i="26"/>
  <c r="E47" i="26"/>
  <c r="F47" i="26"/>
  <c r="E48" i="26"/>
  <c r="F48" i="26"/>
  <c r="E49" i="26"/>
  <c r="F49" i="26"/>
  <c r="E50" i="26"/>
  <c r="F50" i="26"/>
  <c r="E51" i="26"/>
  <c r="F51" i="26"/>
  <c r="E52" i="26"/>
  <c r="F52" i="26"/>
  <c r="E53" i="26"/>
  <c r="F53" i="26"/>
  <c r="E54" i="26"/>
  <c r="F54" i="26"/>
  <c r="E55" i="26"/>
  <c r="F55" i="26"/>
  <c r="E56" i="26"/>
  <c r="F56" i="26"/>
  <c r="E57" i="26"/>
  <c r="F57" i="26"/>
  <c r="E58" i="26"/>
  <c r="F58" i="26"/>
  <c r="E59" i="26"/>
  <c r="F59" i="26"/>
  <c r="E60" i="26"/>
  <c r="F60" i="26"/>
  <c r="E61" i="26"/>
  <c r="F61" i="26"/>
  <c r="E62" i="26"/>
  <c r="F62" i="26"/>
  <c r="E63" i="26"/>
  <c r="F63" i="26"/>
  <c r="E64" i="26"/>
  <c r="F64" i="26"/>
  <c r="E65" i="26"/>
  <c r="F65" i="26"/>
  <c r="E66" i="26"/>
  <c r="F66" i="26"/>
  <c r="E67" i="26"/>
  <c r="F67" i="26"/>
  <c r="E68" i="26"/>
  <c r="F68" i="26"/>
  <c r="E69" i="26"/>
  <c r="F69" i="26"/>
  <c r="E70" i="26"/>
  <c r="F70" i="26"/>
  <c r="E71" i="26"/>
  <c r="F71" i="26"/>
  <c r="E72" i="26"/>
  <c r="F72" i="26"/>
  <c r="E73" i="26"/>
  <c r="F73" i="26"/>
  <c r="E74" i="26"/>
  <c r="F74" i="26"/>
  <c r="E75" i="26"/>
  <c r="F75" i="26"/>
  <c r="E76" i="26"/>
  <c r="F76" i="26"/>
  <c r="E77" i="26"/>
  <c r="F77" i="26"/>
  <c r="E78" i="26"/>
  <c r="F78" i="26"/>
  <c r="E79" i="26"/>
  <c r="F79" i="26"/>
  <c r="E80" i="26"/>
  <c r="F80" i="26"/>
  <c r="E81" i="26"/>
  <c r="F81" i="26"/>
  <c r="E82" i="26"/>
  <c r="F82" i="26"/>
  <c r="E83" i="26"/>
  <c r="F83" i="26"/>
  <c r="E84" i="26"/>
  <c r="F84" i="26"/>
  <c r="E85" i="26"/>
  <c r="F85" i="26"/>
  <c r="E86" i="26"/>
  <c r="F86" i="26"/>
  <c r="E87" i="26"/>
  <c r="F87" i="26"/>
  <c r="E88" i="26"/>
  <c r="F88" i="26"/>
  <c r="E89" i="26"/>
  <c r="F89" i="26"/>
  <c r="E90" i="26"/>
  <c r="F90" i="26"/>
  <c r="E91" i="26"/>
  <c r="F91" i="26"/>
  <c r="E92" i="26"/>
  <c r="F92" i="26"/>
  <c r="E93" i="26"/>
  <c r="F93" i="26"/>
  <c r="E94" i="26"/>
  <c r="F94" i="26"/>
  <c r="E95" i="26"/>
  <c r="F95" i="26"/>
  <c r="E96" i="26"/>
  <c r="F96" i="26"/>
  <c r="E97" i="26"/>
  <c r="F97" i="26"/>
  <c r="E98" i="26"/>
  <c r="F98" i="26"/>
  <c r="E99" i="26"/>
  <c r="F99" i="26"/>
  <c r="E100" i="26"/>
  <c r="F100" i="26"/>
  <c r="E101" i="26"/>
  <c r="F101" i="26"/>
  <c r="E102" i="26"/>
  <c r="F102" i="26"/>
  <c r="E103" i="26"/>
  <c r="F103" i="26"/>
  <c r="E104" i="26"/>
  <c r="F104" i="26"/>
  <c r="E105" i="26"/>
  <c r="F105" i="26"/>
  <c r="E106" i="26"/>
  <c r="F106" i="26"/>
  <c r="E107" i="26"/>
  <c r="F107" i="26"/>
  <c r="E108" i="26"/>
  <c r="F108" i="26"/>
  <c r="E109" i="26"/>
  <c r="F109" i="26"/>
  <c r="E110" i="26"/>
  <c r="F110" i="26"/>
  <c r="E111" i="26"/>
  <c r="F111" i="26"/>
  <c r="E112" i="26"/>
  <c r="F112" i="26"/>
  <c r="E113" i="26"/>
  <c r="F113" i="26"/>
  <c r="E114" i="26"/>
  <c r="F114" i="26"/>
  <c r="E115" i="26"/>
  <c r="F115" i="26"/>
  <c r="E116" i="26"/>
  <c r="F116" i="26"/>
  <c r="E117" i="26"/>
  <c r="F117" i="26"/>
  <c r="E118" i="26"/>
  <c r="F118" i="26"/>
  <c r="E119" i="26"/>
  <c r="F119" i="26"/>
  <c r="E120" i="26"/>
  <c r="F120" i="26"/>
  <c r="E121" i="26"/>
  <c r="F121" i="26"/>
  <c r="E122" i="26"/>
  <c r="F122" i="26"/>
  <c r="E123" i="26"/>
  <c r="F123" i="26"/>
  <c r="E124" i="26"/>
  <c r="F124" i="26"/>
  <c r="E125" i="26"/>
  <c r="F125" i="26"/>
  <c r="E126" i="26"/>
  <c r="F126" i="26"/>
  <c r="E127" i="26"/>
  <c r="F127" i="26"/>
  <c r="E128" i="26"/>
  <c r="F128" i="26"/>
  <c r="E129" i="26"/>
  <c r="F129" i="26"/>
  <c r="E130" i="26"/>
  <c r="F130" i="26"/>
  <c r="E131" i="26"/>
  <c r="F131" i="26"/>
  <c r="E132" i="26"/>
  <c r="F132" i="26"/>
  <c r="E133" i="26"/>
  <c r="F133" i="26"/>
  <c r="E134" i="26"/>
  <c r="F134" i="26"/>
  <c r="E135" i="26"/>
  <c r="F135" i="26"/>
  <c r="E136" i="26"/>
  <c r="F136" i="26"/>
  <c r="E137" i="26"/>
  <c r="F137" i="26"/>
  <c r="E138" i="26"/>
  <c r="F138" i="26"/>
  <c r="E139" i="26"/>
  <c r="F139" i="26"/>
  <c r="E140" i="26"/>
  <c r="F140" i="26"/>
  <c r="E141" i="26"/>
  <c r="F141" i="26"/>
  <c r="E142" i="26"/>
  <c r="F142" i="26"/>
  <c r="E143" i="26"/>
  <c r="F143" i="26"/>
  <c r="E144" i="26"/>
  <c r="F144" i="26"/>
  <c r="E145" i="26"/>
  <c r="F145" i="26"/>
  <c r="E146" i="26"/>
  <c r="F146" i="26"/>
  <c r="E147" i="26"/>
  <c r="F147" i="26"/>
  <c r="E148" i="26"/>
  <c r="F148" i="26"/>
  <c r="E149" i="26"/>
  <c r="F149" i="26"/>
  <c r="E150" i="26"/>
  <c r="F150" i="26"/>
  <c r="E151" i="26"/>
  <c r="F151" i="26"/>
  <c r="E152" i="26"/>
  <c r="F152" i="26"/>
  <c r="E153" i="26"/>
  <c r="F153" i="26"/>
  <c r="E154" i="26"/>
  <c r="F154" i="26"/>
  <c r="E155" i="26"/>
  <c r="F155" i="26"/>
  <c r="E156" i="26"/>
  <c r="F156" i="26"/>
  <c r="E157" i="26"/>
  <c r="F157" i="26"/>
  <c r="E158" i="26"/>
  <c r="F158" i="26"/>
  <c r="E159" i="26"/>
  <c r="F159" i="26"/>
  <c r="E160" i="26"/>
  <c r="F160" i="26"/>
  <c r="E161" i="26"/>
  <c r="F161" i="26"/>
  <c r="E162" i="26"/>
  <c r="F162" i="26"/>
  <c r="E163" i="26"/>
  <c r="F163" i="26"/>
  <c r="E164" i="26"/>
  <c r="F164" i="26"/>
  <c r="E165" i="26"/>
  <c r="F165" i="26"/>
  <c r="E166" i="26"/>
  <c r="F166" i="26"/>
  <c r="E167" i="26"/>
  <c r="F167" i="26"/>
  <c r="E168" i="26"/>
  <c r="F168" i="26"/>
  <c r="E169" i="26"/>
  <c r="F169" i="26"/>
  <c r="E170" i="26"/>
  <c r="F170" i="26"/>
  <c r="E171" i="26"/>
  <c r="F171" i="26"/>
  <c r="E172" i="26"/>
  <c r="F172" i="26"/>
  <c r="E173" i="26"/>
  <c r="F173" i="26"/>
  <c r="E174" i="26"/>
  <c r="F174" i="26"/>
  <c r="E175" i="26"/>
  <c r="F175" i="26"/>
  <c r="E176" i="26"/>
  <c r="F176" i="26"/>
  <c r="E177" i="26"/>
  <c r="F177" i="26"/>
  <c r="E178" i="26"/>
  <c r="F178" i="26"/>
  <c r="E179" i="26"/>
  <c r="F179" i="26"/>
  <c r="E180" i="26"/>
  <c r="F180" i="26"/>
  <c r="E181" i="26"/>
  <c r="F181" i="26"/>
  <c r="E182" i="26"/>
  <c r="F182" i="26"/>
  <c r="E183" i="26"/>
  <c r="F183" i="26"/>
  <c r="E184" i="26"/>
  <c r="F184" i="26"/>
  <c r="E185" i="26"/>
  <c r="F185" i="26"/>
  <c r="E186" i="26"/>
  <c r="F186" i="26"/>
  <c r="E187" i="26"/>
  <c r="F187" i="26"/>
  <c r="E188" i="26"/>
  <c r="F188" i="26"/>
  <c r="E189" i="26"/>
  <c r="F189" i="26"/>
  <c r="E190" i="26"/>
  <c r="F190" i="26"/>
  <c r="E191" i="26"/>
  <c r="F191" i="26"/>
  <c r="E192" i="26"/>
  <c r="F192" i="26"/>
  <c r="E193" i="26"/>
  <c r="F193" i="26"/>
  <c r="E194" i="26"/>
  <c r="F194" i="26"/>
  <c r="E195" i="26"/>
  <c r="F195" i="26"/>
  <c r="E196" i="26"/>
  <c r="F196" i="26"/>
  <c r="E197" i="26"/>
  <c r="F197" i="26"/>
  <c r="E198" i="26"/>
  <c r="F198" i="26"/>
  <c r="E199" i="26"/>
  <c r="F199" i="26"/>
  <c r="E200" i="26"/>
  <c r="F200" i="26"/>
  <c r="E201" i="26"/>
  <c r="F201" i="26"/>
  <c r="E202" i="26"/>
  <c r="F202" i="26"/>
  <c r="E203" i="26"/>
  <c r="F203" i="26"/>
  <c r="E204" i="26"/>
  <c r="F204" i="26"/>
  <c r="E205" i="26"/>
  <c r="F205" i="26"/>
  <c r="E206" i="26"/>
  <c r="F206" i="26"/>
  <c r="E207" i="26"/>
  <c r="F207" i="26"/>
  <c r="E208" i="26"/>
  <c r="F208" i="26"/>
  <c r="E209" i="26"/>
  <c r="F209" i="26"/>
  <c r="E210" i="26"/>
  <c r="F210" i="26"/>
  <c r="E211" i="26"/>
  <c r="F211" i="26"/>
  <c r="E212" i="26"/>
  <c r="F212" i="26"/>
  <c r="E213" i="26"/>
  <c r="F213" i="26"/>
  <c r="E214" i="26"/>
  <c r="F214" i="26"/>
  <c r="E215" i="26"/>
  <c r="F215" i="26"/>
  <c r="E216" i="26"/>
  <c r="F216" i="26"/>
  <c r="E217" i="26"/>
  <c r="F217" i="26"/>
  <c r="E218" i="26"/>
  <c r="F218" i="26"/>
  <c r="E219" i="26"/>
  <c r="F219" i="26"/>
  <c r="E220" i="26"/>
  <c r="F220" i="26"/>
  <c r="E221" i="26"/>
  <c r="F221" i="26"/>
  <c r="E222" i="26"/>
  <c r="F222" i="26"/>
  <c r="E223" i="26"/>
  <c r="F223" i="26"/>
  <c r="E224" i="26"/>
  <c r="F224" i="26"/>
  <c r="E225" i="26"/>
  <c r="F225" i="26"/>
  <c r="E226" i="26"/>
  <c r="F226" i="26"/>
  <c r="E227" i="26"/>
  <c r="F227" i="26"/>
  <c r="E228" i="26"/>
  <c r="F228" i="26"/>
  <c r="E229" i="26"/>
  <c r="F229" i="26"/>
  <c r="E230" i="26"/>
  <c r="F230" i="26"/>
  <c r="E231" i="26"/>
  <c r="F231" i="26"/>
  <c r="E232" i="26"/>
  <c r="F232" i="26"/>
  <c r="E233" i="26"/>
  <c r="F233" i="26"/>
  <c r="E234" i="26"/>
  <c r="F234" i="26"/>
  <c r="E235" i="26"/>
  <c r="F235" i="26"/>
  <c r="E236" i="26"/>
  <c r="F236" i="26"/>
  <c r="E237" i="26"/>
  <c r="F237" i="26"/>
  <c r="E238" i="26"/>
  <c r="F238" i="26"/>
  <c r="E239" i="26"/>
  <c r="F239" i="26"/>
  <c r="E240" i="26"/>
  <c r="F240" i="26"/>
  <c r="E241" i="26"/>
  <c r="F241" i="26"/>
  <c r="E242" i="26"/>
  <c r="F242" i="26"/>
  <c r="E243" i="26"/>
  <c r="F243" i="26"/>
  <c r="E244" i="26"/>
  <c r="F244" i="26"/>
  <c r="E245" i="26"/>
  <c r="F245" i="26"/>
  <c r="E246" i="26"/>
  <c r="F246" i="26"/>
  <c r="E247" i="26"/>
  <c r="F247" i="26"/>
  <c r="E248" i="26"/>
  <c r="F248" i="26"/>
  <c r="E249" i="26"/>
  <c r="F249" i="26"/>
  <c r="E250" i="26"/>
  <c r="F250" i="26"/>
  <c r="E251" i="26"/>
  <c r="F251" i="26"/>
  <c r="E252" i="26"/>
  <c r="F252" i="26"/>
  <c r="E253" i="26"/>
  <c r="F253" i="26"/>
  <c r="E254" i="26"/>
  <c r="F254" i="26"/>
  <c r="E255" i="26"/>
  <c r="F255" i="26"/>
  <c r="E256" i="26"/>
  <c r="F256" i="26"/>
  <c r="E257" i="26"/>
  <c r="F257" i="26"/>
  <c r="E258" i="26"/>
  <c r="F258" i="26"/>
  <c r="E259" i="26"/>
  <c r="F259" i="26"/>
  <c r="E260" i="26"/>
  <c r="F260" i="26"/>
  <c r="E261" i="26"/>
  <c r="F261" i="26"/>
  <c r="E262" i="26"/>
  <c r="F262" i="26"/>
  <c r="E263" i="26"/>
  <c r="F263" i="26"/>
  <c r="E264" i="26"/>
  <c r="F264" i="26"/>
  <c r="E265" i="26"/>
  <c r="F265" i="26"/>
  <c r="E266" i="26"/>
  <c r="F266" i="26"/>
  <c r="E267" i="26"/>
  <c r="F267" i="26"/>
  <c r="E268" i="26"/>
  <c r="F268" i="26"/>
  <c r="E269" i="26"/>
  <c r="F269" i="26"/>
  <c r="E270" i="26"/>
  <c r="F270" i="26"/>
  <c r="E271" i="26"/>
  <c r="F271" i="26"/>
  <c r="E272" i="26"/>
  <c r="F272" i="26"/>
  <c r="E273" i="26"/>
  <c r="F273" i="26"/>
  <c r="E274" i="26"/>
  <c r="F274" i="26"/>
  <c r="E275" i="26"/>
  <c r="F275" i="26"/>
  <c r="E276" i="26"/>
  <c r="F276" i="26"/>
  <c r="E277" i="26"/>
  <c r="F277" i="26"/>
  <c r="E278" i="26"/>
  <c r="F278" i="26"/>
  <c r="E279" i="26"/>
  <c r="F279" i="26"/>
  <c r="E280" i="26"/>
  <c r="F280" i="26"/>
  <c r="E281" i="26"/>
  <c r="F281" i="26"/>
  <c r="E282" i="26"/>
  <c r="F282" i="26"/>
  <c r="E283" i="26"/>
  <c r="F283" i="26"/>
  <c r="E284" i="26"/>
  <c r="F284" i="26"/>
  <c r="E285" i="26"/>
  <c r="F285" i="26"/>
  <c r="E286" i="26"/>
  <c r="F286" i="26"/>
  <c r="E287" i="26"/>
  <c r="F287" i="26"/>
  <c r="E288" i="26"/>
  <c r="F288" i="26"/>
  <c r="E289" i="26"/>
  <c r="F289" i="26"/>
  <c r="E290" i="26"/>
  <c r="F290" i="26"/>
  <c r="E291" i="26"/>
  <c r="F291" i="26"/>
  <c r="E292" i="26"/>
  <c r="F292" i="26"/>
  <c r="E293" i="26"/>
  <c r="F293" i="26"/>
  <c r="E294" i="26"/>
  <c r="F294" i="26"/>
  <c r="E295" i="26"/>
  <c r="F295" i="26"/>
  <c r="E296" i="26"/>
  <c r="F296" i="26"/>
  <c r="E297" i="26"/>
  <c r="F297" i="26"/>
  <c r="E298" i="26"/>
  <c r="F298" i="26"/>
  <c r="E299" i="26"/>
  <c r="F299" i="26"/>
  <c r="E300" i="26"/>
  <c r="F300" i="26"/>
  <c r="E301" i="26"/>
  <c r="F301" i="26"/>
  <c r="E302" i="26"/>
  <c r="F302" i="26"/>
  <c r="E303" i="26"/>
  <c r="F303" i="26"/>
  <c r="E304" i="26"/>
  <c r="F304" i="26"/>
  <c r="E305" i="26"/>
  <c r="F305" i="26"/>
  <c r="E306" i="26"/>
  <c r="F306" i="26"/>
  <c r="E307" i="26"/>
  <c r="F307" i="26"/>
  <c r="E308" i="26"/>
  <c r="F308" i="26"/>
  <c r="E309" i="26"/>
  <c r="F309" i="26"/>
  <c r="E310" i="26"/>
  <c r="F310" i="26"/>
  <c r="E311" i="26"/>
  <c r="F311" i="26"/>
  <c r="E312" i="26"/>
  <c r="F312" i="26"/>
  <c r="E313" i="26"/>
  <c r="F313" i="26"/>
  <c r="E314" i="26"/>
  <c r="F314" i="26"/>
  <c r="E315" i="26"/>
  <c r="F315" i="26"/>
  <c r="E316" i="26"/>
  <c r="F316" i="26"/>
  <c r="E317" i="26"/>
  <c r="F317" i="26"/>
  <c r="E318" i="26"/>
  <c r="F318" i="26"/>
  <c r="E319" i="26"/>
  <c r="F319" i="26"/>
  <c r="E320" i="26"/>
  <c r="F320" i="26"/>
  <c r="E321" i="26"/>
  <c r="F321" i="26"/>
  <c r="E322" i="26"/>
  <c r="F322" i="26"/>
  <c r="E323" i="26"/>
  <c r="F323" i="26"/>
  <c r="E324" i="26"/>
  <c r="F324" i="26"/>
  <c r="E325" i="26"/>
  <c r="F325" i="26"/>
  <c r="E326" i="26"/>
  <c r="F326" i="26"/>
  <c r="E327" i="26"/>
  <c r="F327" i="26"/>
  <c r="E328" i="26"/>
  <c r="F328" i="26"/>
  <c r="E329" i="26"/>
  <c r="F329" i="26"/>
  <c r="E330" i="26"/>
  <c r="F330" i="26"/>
  <c r="E331" i="26"/>
  <c r="F331" i="26"/>
  <c r="E332" i="26"/>
  <c r="F332" i="26"/>
  <c r="E333" i="26"/>
  <c r="F333" i="26"/>
  <c r="E334" i="26"/>
  <c r="F334" i="26"/>
  <c r="E335" i="26"/>
  <c r="F335" i="26"/>
  <c r="E336" i="26"/>
  <c r="F336" i="26"/>
  <c r="E337" i="26"/>
  <c r="F337" i="26"/>
  <c r="E338" i="26"/>
  <c r="F338" i="26"/>
  <c r="E339" i="26"/>
  <c r="F339" i="26"/>
  <c r="E340" i="26"/>
  <c r="F340" i="26"/>
  <c r="E341" i="26"/>
  <c r="F341" i="26"/>
  <c r="E342" i="26"/>
  <c r="F342" i="26"/>
  <c r="E343" i="26"/>
  <c r="F343" i="26"/>
  <c r="E344" i="26"/>
  <c r="F344" i="26"/>
  <c r="E345" i="26"/>
  <c r="F345" i="26"/>
  <c r="E346" i="26"/>
  <c r="F346" i="26"/>
  <c r="E347" i="26"/>
  <c r="F347" i="26"/>
  <c r="E348" i="26"/>
  <c r="F348" i="26"/>
  <c r="E349" i="26"/>
  <c r="F349" i="26"/>
  <c r="E350" i="26"/>
  <c r="F350" i="26"/>
  <c r="E351" i="26"/>
  <c r="F351" i="26"/>
  <c r="E352" i="26"/>
  <c r="F352" i="26"/>
  <c r="E353" i="26"/>
  <c r="F353" i="26"/>
  <c r="E354" i="26"/>
  <c r="F354" i="26"/>
  <c r="E355" i="26"/>
  <c r="F355" i="26"/>
  <c r="E356" i="26"/>
  <c r="F356" i="26"/>
  <c r="E357" i="26"/>
  <c r="F357" i="26"/>
  <c r="E358" i="26"/>
  <c r="F358" i="26"/>
  <c r="E359" i="26"/>
  <c r="F359" i="26"/>
  <c r="E360" i="26"/>
  <c r="F360" i="26"/>
  <c r="E361" i="26"/>
  <c r="F361" i="26"/>
  <c r="E362" i="26"/>
  <c r="F362" i="26"/>
  <c r="E363" i="26"/>
  <c r="F363" i="26"/>
  <c r="E364" i="26"/>
  <c r="F364" i="26"/>
  <c r="E365" i="26"/>
  <c r="F365" i="26"/>
  <c r="E366" i="26"/>
  <c r="F366" i="26"/>
  <c r="E367" i="26"/>
  <c r="F367" i="26"/>
  <c r="E368" i="26"/>
  <c r="F368" i="26"/>
  <c r="F2" i="26"/>
  <c r="E2" i="26"/>
  <c r="C13" i="28"/>
  <c r="C14" i="28"/>
  <c r="C15" i="28"/>
  <c r="C16" i="28"/>
  <c r="C17" i="28"/>
  <c r="C18" i="28"/>
  <c r="C19" i="28"/>
  <c r="C20" i="28"/>
  <c r="C21" i="28"/>
  <c r="C22" i="28"/>
  <c r="C23" i="28"/>
  <c r="B2" i="27"/>
  <c r="B3" i="27"/>
  <c r="B4" i="27"/>
  <c r="B5" i="27"/>
  <c r="B6" i="27"/>
  <c r="B7" i="27"/>
  <c r="B8" i="27"/>
  <c r="B9" i="27"/>
  <c r="B10" i="27"/>
  <c r="B11" i="27"/>
  <c r="I166" i="29"/>
  <c r="J166" i="29"/>
  <c r="K166" i="29"/>
  <c r="L166" i="29"/>
  <c r="L390" i="29"/>
  <c r="K390" i="29"/>
  <c r="J390" i="29"/>
  <c r="I390" i="29"/>
  <c r="L389" i="29"/>
  <c r="K389" i="29"/>
  <c r="J389" i="29"/>
  <c r="I389" i="29"/>
  <c r="L388" i="29"/>
  <c r="K388" i="29"/>
  <c r="J388" i="29"/>
  <c r="I388" i="29"/>
  <c r="L387" i="29"/>
  <c r="K387" i="29"/>
  <c r="J387" i="29"/>
  <c r="I387" i="29"/>
  <c r="L386" i="29"/>
  <c r="K386" i="29"/>
  <c r="J386" i="29"/>
  <c r="I386" i="29"/>
  <c r="L385" i="29"/>
  <c r="K385" i="29"/>
  <c r="J385" i="29"/>
  <c r="I385" i="29"/>
  <c r="L384" i="29"/>
  <c r="K384" i="29"/>
  <c r="J384" i="29"/>
  <c r="I384" i="29"/>
  <c r="L383" i="29"/>
  <c r="K383" i="29"/>
  <c r="J383" i="29"/>
  <c r="I383" i="29"/>
  <c r="L382" i="29"/>
  <c r="K382" i="29"/>
  <c r="J382" i="29"/>
  <c r="I382" i="29"/>
  <c r="L381" i="29"/>
  <c r="K381" i="29"/>
  <c r="J381" i="29"/>
  <c r="I381" i="29"/>
  <c r="L380" i="29"/>
  <c r="K380" i="29"/>
  <c r="J380" i="29"/>
  <c r="I380" i="29"/>
  <c r="L379" i="29"/>
  <c r="K379" i="29"/>
  <c r="J379" i="29"/>
  <c r="I379" i="29"/>
  <c r="L378" i="29"/>
  <c r="K378" i="29"/>
  <c r="J378" i="29"/>
  <c r="I378" i="29"/>
  <c r="L377" i="29"/>
  <c r="K377" i="29"/>
  <c r="J377" i="29"/>
  <c r="I377" i="29"/>
  <c r="L376" i="29"/>
  <c r="K376" i="29"/>
  <c r="J376" i="29"/>
  <c r="I376" i="29"/>
  <c r="L375" i="29"/>
  <c r="K375" i="29"/>
  <c r="J375" i="29"/>
  <c r="I375" i="29"/>
  <c r="L374" i="29"/>
  <c r="K374" i="29"/>
  <c r="J374" i="29"/>
  <c r="I374" i="29"/>
  <c r="L373" i="29"/>
  <c r="K373" i="29"/>
  <c r="J373" i="29"/>
  <c r="I373" i="29"/>
  <c r="L372" i="29"/>
  <c r="K372" i="29"/>
  <c r="J372" i="29"/>
  <c r="I372" i="29"/>
  <c r="L371" i="29"/>
  <c r="K371" i="29"/>
  <c r="J371" i="29"/>
  <c r="I371" i="29"/>
  <c r="L370" i="29"/>
  <c r="K370" i="29"/>
  <c r="J370" i="29"/>
  <c r="I370" i="29"/>
  <c r="L369" i="29"/>
  <c r="K369" i="29"/>
  <c r="J369" i="29"/>
  <c r="I369" i="29"/>
  <c r="L368" i="29"/>
  <c r="K368" i="29"/>
  <c r="J368" i="29"/>
  <c r="I368" i="29"/>
  <c r="L367" i="29"/>
  <c r="K367" i="29"/>
  <c r="J367" i="29"/>
  <c r="I367" i="29"/>
  <c r="L366" i="29"/>
  <c r="K366" i="29"/>
  <c r="J366" i="29"/>
  <c r="I366" i="29"/>
  <c r="L365" i="29"/>
  <c r="K365" i="29"/>
  <c r="J365" i="29"/>
  <c r="I365" i="29"/>
  <c r="L364" i="29"/>
  <c r="K364" i="29"/>
  <c r="J364" i="29"/>
  <c r="I364" i="29"/>
  <c r="L363" i="29"/>
  <c r="K363" i="29"/>
  <c r="J363" i="29"/>
  <c r="I363" i="29"/>
  <c r="L362" i="29"/>
  <c r="K362" i="29"/>
  <c r="J362" i="29"/>
  <c r="I362" i="29"/>
  <c r="L361" i="29"/>
  <c r="K361" i="29"/>
  <c r="J361" i="29"/>
  <c r="I361" i="29"/>
  <c r="L360" i="29"/>
  <c r="K360" i="29"/>
  <c r="J360" i="29"/>
  <c r="I360" i="29"/>
  <c r="L359" i="29"/>
  <c r="K359" i="29"/>
  <c r="J359" i="29"/>
  <c r="I359" i="29"/>
  <c r="L358" i="29"/>
  <c r="K358" i="29"/>
  <c r="J358" i="29"/>
  <c r="I358" i="29"/>
  <c r="L357" i="29"/>
  <c r="K357" i="29"/>
  <c r="J357" i="29"/>
  <c r="I357" i="29"/>
  <c r="L356" i="29"/>
  <c r="K356" i="29"/>
  <c r="J356" i="29"/>
  <c r="I356" i="29"/>
  <c r="L355" i="29"/>
  <c r="K355" i="29"/>
  <c r="J355" i="29"/>
  <c r="I355" i="29"/>
  <c r="L354" i="29"/>
  <c r="K354" i="29"/>
  <c r="J354" i="29"/>
  <c r="I354" i="29"/>
  <c r="L353" i="29"/>
  <c r="K353" i="29"/>
  <c r="J353" i="29"/>
  <c r="I353" i="29"/>
  <c r="L352" i="29"/>
  <c r="K352" i="29"/>
  <c r="J352" i="29"/>
  <c r="I352" i="29"/>
  <c r="L351" i="29"/>
  <c r="K351" i="29"/>
  <c r="J351" i="29"/>
  <c r="I351" i="29"/>
  <c r="L350" i="29"/>
  <c r="K350" i="29"/>
  <c r="J350" i="29"/>
  <c r="I350" i="29"/>
  <c r="L349" i="29"/>
  <c r="K349" i="29"/>
  <c r="J349" i="29"/>
  <c r="I349" i="29"/>
  <c r="L348" i="29"/>
  <c r="K348" i="29"/>
  <c r="J348" i="29"/>
  <c r="I348" i="29"/>
  <c r="L347" i="29"/>
  <c r="K347" i="29"/>
  <c r="J347" i="29"/>
  <c r="I347" i="29"/>
  <c r="L346" i="29"/>
  <c r="K346" i="29"/>
  <c r="J346" i="29"/>
  <c r="I346" i="29"/>
  <c r="L345" i="29"/>
  <c r="K345" i="29"/>
  <c r="J345" i="29"/>
  <c r="I345" i="29"/>
  <c r="L344" i="29"/>
  <c r="K344" i="29"/>
  <c r="J344" i="29"/>
  <c r="I344" i="29"/>
  <c r="L343" i="29"/>
  <c r="K343" i="29"/>
  <c r="J343" i="29"/>
  <c r="I343" i="29"/>
  <c r="L342" i="29"/>
  <c r="K342" i="29"/>
  <c r="J342" i="29"/>
  <c r="I342" i="29"/>
  <c r="L341" i="29"/>
  <c r="K341" i="29"/>
  <c r="J341" i="29"/>
  <c r="I341" i="29"/>
  <c r="L340" i="29"/>
  <c r="K340" i="29"/>
  <c r="J340" i="29"/>
  <c r="I340" i="29"/>
  <c r="L339" i="29"/>
  <c r="K339" i="29"/>
  <c r="J339" i="29"/>
  <c r="I339" i="29"/>
  <c r="L338" i="29"/>
  <c r="K338" i="29"/>
  <c r="J338" i="29"/>
  <c r="I338" i="29"/>
  <c r="L337" i="29"/>
  <c r="K337" i="29"/>
  <c r="J337" i="29"/>
  <c r="I337" i="29"/>
  <c r="L336" i="29"/>
  <c r="K336" i="29"/>
  <c r="J336" i="29"/>
  <c r="I336" i="29"/>
  <c r="L335" i="29"/>
  <c r="K335" i="29"/>
  <c r="J335" i="29"/>
  <c r="I335" i="29"/>
  <c r="L334" i="29"/>
  <c r="K334" i="29"/>
  <c r="J334" i="29"/>
  <c r="I334" i="29"/>
  <c r="L333" i="29"/>
  <c r="K333" i="29"/>
  <c r="J333" i="29"/>
  <c r="I333" i="29"/>
  <c r="L332" i="29"/>
  <c r="K332" i="29"/>
  <c r="J332" i="29"/>
  <c r="I332" i="29"/>
  <c r="L331" i="29"/>
  <c r="K331" i="29"/>
  <c r="J331" i="29"/>
  <c r="I331" i="29"/>
  <c r="L330" i="29"/>
  <c r="K330" i="29"/>
  <c r="J330" i="29"/>
  <c r="I330" i="29"/>
  <c r="L329" i="29"/>
  <c r="K329" i="29"/>
  <c r="J329" i="29"/>
  <c r="I329" i="29"/>
  <c r="L328" i="29"/>
  <c r="K328" i="29"/>
  <c r="J328" i="29"/>
  <c r="I328" i="29"/>
  <c r="L327" i="29"/>
  <c r="K327" i="29"/>
  <c r="J327" i="29"/>
  <c r="I327" i="29"/>
  <c r="L326" i="29"/>
  <c r="K326" i="29"/>
  <c r="J326" i="29"/>
  <c r="I326" i="29"/>
  <c r="L325" i="29"/>
  <c r="K325" i="29"/>
  <c r="J325" i="29"/>
  <c r="I325" i="29"/>
  <c r="L324" i="29"/>
  <c r="K324" i="29"/>
  <c r="J324" i="29"/>
  <c r="I324" i="29"/>
  <c r="L323" i="29"/>
  <c r="K323" i="29"/>
  <c r="J323" i="29"/>
  <c r="I323" i="29"/>
  <c r="L322" i="29"/>
  <c r="K322" i="29"/>
  <c r="J322" i="29"/>
  <c r="I322" i="29"/>
  <c r="L321" i="29"/>
  <c r="K321" i="29"/>
  <c r="J321" i="29"/>
  <c r="I321" i="29"/>
  <c r="L320" i="29"/>
  <c r="K320" i="29"/>
  <c r="J320" i="29"/>
  <c r="I320" i="29"/>
  <c r="L319" i="29"/>
  <c r="K319" i="29"/>
  <c r="J319" i="29"/>
  <c r="I319" i="29"/>
  <c r="L318" i="29"/>
  <c r="K318" i="29"/>
  <c r="J318" i="29"/>
  <c r="I318" i="29"/>
  <c r="L317" i="29"/>
  <c r="K317" i="29"/>
  <c r="J317" i="29"/>
  <c r="I317" i="29"/>
  <c r="L316" i="29"/>
  <c r="K316" i="29"/>
  <c r="J316" i="29"/>
  <c r="I316" i="29"/>
  <c r="L315" i="29"/>
  <c r="K315" i="29"/>
  <c r="J315" i="29"/>
  <c r="I315" i="29"/>
  <c r="L314" i="29"/>
  <c r="K314" i="29"/>
  <c r="J314" i="29"/>
  <c r="I314" i="29"/>
  <c r="L313" i="29"/>
  <c r="K313" i="29"/>
  <c r="J313" i="29"/>
  <c r="I313" i="29"/>
  <c r="L312" i="29"/>
  <c r="K312" i="29"/>
  <c r="J312" i="29"/>
  <c r="I312" i="29"/>
  <c r="L311" i="29"/>
  <c r="K311" i="29"/>
  <c r="J311" i="29"/>
  <c r="I311" i="29"/>
  <c r="L310" i="29"/>
  <c r="K310" i="29"/>
  <c r="J310" i="29"/>
  <c r="I310" i="29"/>
  <c r="L309" i="29"/>
  <c r="K309" i="29"/>
  <c r="J309" i="29"/>
  <c r="I309" i="29"/>
  <c r="L308" i="29"/>
  <c r="K308" i="29"/>
  <c r="J308" i="29"/>
  <c r="I308" i="29"/>
  <c r="L307" i="29"/>
  <c r="K307" i="29"/>
  <c r="J307" i="29"/>
  <c r="I307" i="29"/>
  <c r="L306" i="29"/>
  <c r="K306" i="29"/>
  <c r="J306" i="29"/>
  <c r="I306" i="29"/>
  <c r="L305" i="29"/>
  <c r="K305" i="29"/>
  <c r="J305" i="29"/>
  <c r="I305" i="29"/>
  <c r="L304" i="29"/>
  <c r="K304" i="29"/>
  <c r="J304" i="29"/>
  <c r="I304" i="29"/>
  <c r="L303" i="29"/>
  <c r="K303" i="29"/>
  <c r="J303" i="29"/>
  <c r="I303" i="29"/>
  <c r="L302" i="29"/>
  <c r="K302" i="29"/>
  <c r="J302" i="29"/>
  <c r="I302" i="29"/>
  <c r="L301" i="29"/>
  <c r="K301" i="29"/>
  <c r="J301" i="29"/>
  <c r="I301" i="29"/>
  <c r="L300" i="29"/>
  <c r="K300" i="29"/>
  <c r="J300" i="29"/>
  <c r="I300" i="29"/>
  <c r="L299" i="29"/>
  <c r="K299" i="29"/>
  <c r="J299" i="29"/>
  <c r="I299" i="29"/>
  <c r="L298" i="29"/>
  <c r="K298" i="29"/>
  <c r="J298" i="29"/>
  <c r="I298" i="29"/>
  <c r="L297" i="29"/>
  <c r="K297" i="29"/>
  <c r="J297" i="29"/>
  <c r="I297" i="29"/>
  <c r="L296" i="29"/>
  <c r="K296" i="29"/>
  <c r="J296" i="29"/>
  <c r="I296" i="29"/>
  <c r="L295" i="29"/>
  <c r="K295" i="29"/>
  <c r="J295" i="29"/>
  <c r="I295" i="29"/>
  <c r="L294" i="29"/>
  <c r="K294" i="29"/>
  <c r="J294" i="29"/>
  <c r="I294" i="29"/>
  <c r="L293" i="29"/>
  <c r="K293" i="29"/>
  <c r="J293" i="29"/>
  <c r="I293" i="29"/>
  <c r="L292" i="29"/>
  <c r="K292" i="29"/>
  <c r="J292" i="29"/>
  <c r="I292" i="29"/>
  <c r="L291" i="29"/>
  <c r="K291" i="29"/>
  <c r="J291" i="29"/>
  <c r="I291" i="29"/>
  <c r="L290" i="29"/>
  <c r="K290" i="29"/>
  <c r="J290" i="29"/>
  <c r="I290" i="29"/>
  <c r="L289" i="29"/>
  <c r="K289" i="29"/>
  <c r="J289" i="29"/>
  <c r="I289" i="29"/>
  <c r="L288" i="29"/>
  <c r="K288" i="29"/>
  <c r="J288" i="29"/>
  <c r="I288" i="29"/>
  <c r="L287" i="29"/>
  <c r="K287" i="29"/>
  <c r="J287" i="29"/>
  <c r="I287" i="29"/>
  <c r="L286" i="29"/>
  <c r="K286" i="29"/>
  <c r="J286" i="29"/>
  <c r="I286" i="29"/>
  <c r="L285" i="29"/>
  <c r="K285" i="29"/>
  <c r="J285" i="29"/>
  <c r="I285" i="29"/>
  <c r="L284" i="29"/>
  <c r="K284" i="29"/>
  <c r="J284" i="29"/>
  <c r="I284" i="29"/>
  <c r="L283" i="29"/>
  <c r="K283" i="29"/>
  <c r="J283" i="29"/>
  <c r="I283" i="29"/>
  <c r="L282" i="29"/>
  <c r="K282" i="29"/>
  <c r="J282" i="29"/>
  <c r="I282" i="29"/>
  <c r="L281" i="29"/>
  <c r="K281" i="29"/>
  <c r="J281" i="29"/>
  <c r="I281" i="29"/>
  <c r="L280" i="29"/>
  <c r="K280" i="29"/>
  <c r="J280" i="29"/>
  <c r="I280" i="29"/>
  <c r="L279" i="29"/>
  <c r="K279" i="29"/>
  <c r="J279" i="29"/>
  <c r="I279" i="29"/>
  <c r="L278" i="29"/>
  <c r="K278" i="29"/>
  <c r="J278" i="29"/>
  <c r="I278" i="29"/>
  <c r="L277" i="29"/>
  <c r="K277" i="29"/>
  <c r="J277" i="29"/>
  <c r="I277" i="29"/>
  <c r="L276" i="29"/>
  <c r="K276" i="29"/>
  <c r="J276" i="29"/>
  <c r="I276" i="29"/>
  <c r="L275" i="29"/>
  <c r="K275" i="29"/>
  <c r="J275" i="29"/>
  <c r="I275" i="29"/>
  <c r="L274" i="29"/>
  <c r="K274" i="29"/>
  <c r="J274" i="29"/>
  <c r="I274" i="29"/>
  <c r="L273" i="29"/>
  <c r="K273" i="29"/>
  <c r="J273" i="29"/>
  <c r="I273" i="29"/>
  <c r="L272" i="29"/>
  <c r="K272" i="29"/>
  <c r="J272" i="29"/>
  <c r="I272" i="29"/>
  <c r="L271" i="29"/>
  <c r="K271" i="29"/>
  <c r="J271" i="29"/>
  <c r="I271" i="29"/>
  <c r="L270" i="29"/>
  <c r="K270" i="29"/>
  <c r="J270" i="29"/>
  <c r="I270" i="29"/>
  <c r="L269" i="29"/>
  <c r="K269" i="29"/>
  <c r="J269" i="29"/>
  <c r="I269" i="29"/>
  <c r="L268" i="29"/>
  <c r="K268" i="29"/>
  <c r="J268" i="29"/>
  <c r="I268" i="29"/>
  <c r="L267" i="29"/>
  <c r="K267" i="29"/>
  <c r="J267" i="29"/>
  <c r="I267" i="29"/>
  <c r="L266" i="29"/>
  <c r="K266" i="29"/>
  <c r="J266" i="29"/>
  <c r="I266" i="29"/>
  <c r="L265" i="29"/>
  <c r="K265" i="29"/>
  <c r="J265" i="29"/>
  <c r="I265" i="29"/>
  <c r="L264" i="29"/>
  <c r="K264" i="29"/>
  <c r="J264" i="29"/>
  <c r="I264" i="29"/>
  <c r="L263" i="29"/>
  <c r="K263" i="29"/>
  <c r="J263" i="29"/>
  <c r="I263" i="29"/>
  <c r="L262" i="29"/>
  <c r="K262" i="29"/>
  <c r="J262" i="29"/>
  <c r="I262" i="29"/>
  <c r="L261" i="29"/>
  <c r="K261" i="29"/>
  <c r="J261" i="29"/>
  <c r="I261" i="29"/>
  <c r="L260" i="29"/>
  <c r="K260" i="29"/>
  <c r="J260" i="29"/>
  <c r="I260" i="29"/>
  <c r="L259" i="29"/>
  <c r="K259" i="29"/>
  <c r="J259" i="29"/>
  <c r="I259" i="29"/>
  <c r="L258" i="29"/>
  <c r="K258" i="29"/>
  <c r="J258" i="29"/>
  <c r="I258" i="29"/>
  <c r="L257" i="29"/>
  <c r="K257" i="29"/>
  <c r="J257" i="29"/>
  <c r="I257" i="29"/>
  <c r="L256" i="29"/>
  <c r="K256" i="29"/>
  <c r="J256" i="29"/>
  <c r="I256" i="29"/>
  <c r="L255" i="29"/>
  <c r="K255" i="29"/>
  <c r="J255" i="29"/>
  <c r="I255" i="29"/>
  <c r="L254" i="29"/>
  <c r="K254" i="29"/>
  <c r="J254" i="29"/>
  <c r="I254" i="29"/>
  <c r="L253" i="29"/>
  <c r="K253" i="29"/>
  <c r="J253" i="29"/>
  <c r="I253" i="29"/>
  <c r="L252" i="29"/>
  <c r="K252" i="29"/>
  <c r="J252" i="29"/>
  <c r="I252" i="29"/>
  <c r="L251" i="29"/>
  <c r="K251" i="29"/>
  <c r="J251" i="29"/>
  <c r="I251" i="29"/>
  <c r="L250" i="29"/>
  <c r="K250" i="29"/>
  <c r="J250" i="29"/>
  <c r="I250" i="29"/>
  <c r="L249" i="29"/>
  <c r="K249" i="29"/>
  <c r="J249" i="29"/>
  <c r="I249" i="29"/>
  <c r="L248" i="29"/>
  <c r="K248" i="29"/>
  <c r="J248" i="29"/>
  <c r="I248" i="29"/>
  <c r="L247" i="29"/>
  <c r="K247" i="29"/>
  <c r="J247" i="29"/>
  <c r="I247" i="29"/>
  <c r="L246" i="29"/>
  <c r="K246" i="29"/>
  <c r="J246" i="29"/>
  <c r="I246" i="29"/>
  <c r="L245" i="29"/>
  <c r="K245" i="29"/>
  <c r="J245" i="29"/>
  <c r="I245" i="29"/>
  <c r="L244" i="29"/>
  <c r="K244" i="29"/>
  <c r="J244" i="29"/>
  <c r="I244" i="29"/>
  <c r="L243" i="29"/>
  <c r="K243" i="29"/>
  <c r="J243" i="29"/>
  <c r="I243" i="29"/>
  <c r="L242" i="29"/>
  <c r="K242" i="29"/>
  <c r="J242" i="29"/>
  <c r="I242" i="29"/>
  <c r="L241" i="29"/>
  <c r="K241" i="29"/>
  <c r="J241" i="29"/>
  <c r="I241" i="29"/>
  <c r="L240" i="29"/>
  <c r="K240" i="29"/>
  <c r="J240" i="29"/>
  <c r="I240" i="29"/>
  <c r="L239" i="29"/>
  <c r="K239" i="29"/>
  <c r="J239" i="29"/>
  <c r="I239" i="29"/>
  <c r="L238" i="29"/>
  <c r="K238" i="29"/>
  <c r="J238" i="29"/>
  <c r="I238" i="29"/>
  <c r="L237" i="29"/>
  <c r="K237" i="29"/>
  <c r="J237" i="29"/>
  <c r="I237" i="29"/>
  <c r="L236" i="29"/>
  <c r="K236" i="29"/>
  <c r="J236" i="29"/>
  <c r="I236" i="29"/>
  <c r="L235" i="29"/>
  <c r="K235" i="29"/>
  <c r="J235" i="29"/>
  <c r="I235" i="29"/>
  <c r="L234" i="29"/>
  <c r="K234" i="29"/>
  <c r="J234" i="29"/>
  <c r="I234" i="29"/>
  <c r="L233" i="29"/>
  <c r="K233" i="29"/>
  <c r="J233" i="29"/>
  <c r="I233" i="29"/>
  <c r="L232" i="29"/>
  <c r="K232" i="29"/>
  <c r="J232" i="29"/>
  <c r="I232" i="29"/>
  <c r="L231" i="29"/>
  <c r="K231" i="29"/>
  <c r="J231" i="29"/>
  <c r="I231" i="29"/>
  <c r="L230" i="29"/>
  <c r="K230" i="29"/>
  <c r="J230" i="29"/>
  <c r="I230" i="29"/>
  <c r="L229" i="29"/>
  <c r="K229" i="29"/>
  <c r="J229" i="29"/>
  <c r="I229" i="29"/>
  <c r="L228" i="29"/>
  <c r="K228" i="29"/>
  <c r="J228" i="29"/>
  <c r="I228" i="29"/>
  <c r="L227" i="29"/>
  <c r="K227" i="29"/>
  <c r="J227" i="29"/>
  <c r="I227" i="29"/>
  <c r="L226" i="29"/>
  <c r="K226" i="29"/>
  <c r="J226" i="29"/>
  <c r="I226" i="29"/>
  <c r="L225" i="29"/>
  <c r="K225" i="29"/>
  <c r="J225" i="29"/>
  <c r="I225" i="29"/>
  <c r="L224" i="29"/>
  <c r="K224" i="29"/>
  <c r="J224" i="29"/>
  <c r="I224" i="29"/>
  <c r="L223" i="29"/>
  <c r="K223" i="29"/>
  <c r="J223" i="29"/>
  <c r="I223" i="29"/>
  <c r="L222" i="29"/>
  <c r="K222" i="29"/>
  <c r="J222" i="29"/>
  <c r="I222" i="29"/>
  <c r="L221" i="29"/>
  <c r="K221" i="29"/>
  <c r="J221" i="29"/>
  <c r="I221" i="29"/>
  <c r="L220" i="29"/>
  <c r="K220" i="29"/>
  <c r="J220" i="29"/>
  <c r="I220" i="29"/>
  <c r="L219" i="29"/>
  <c r="K219" i="29"/>
  <c r="J219" i="29"/>
  <c r="I219" i="29"/>
  <c r="L218" i="29"/>
  <c r="K218" i="29"/>
  <c r="J218" i="29"/>
  <c r="I218" i="29"/>
  <c r="L217" i="29"/>
  <c r="K217" i="29"/>
  <c r="J217" i="29"/>
  <c r="I217" i="29"/>
  <c r="L216" i="29"/>
  <c r="K216" i="29"/>
  <c r="J216" i="29"/>
  <c r="I216" i="29"/>
  <c r="L215" i="29"/>
  <c r="K215" i="29"/>
  <c r="J215" i="29"/>
  <c r="I215" i="29"/>
  <c r="L214" i="29"/>
  <c r="K214" i="29"/>
  <c r="J214" i="29"/>
  <c r="I214" i="29"/>
  <c r="L213" i="29"/>
  <c r="K213" i="29"/>
  <c r="J213" i="29"/>
  <c r="I213" i="29"/>
  <c r="L212" i="29"/>
  <c r="K212" i="29"/>
  <c r="J212" i="29"/>
  <c r="I212" i="29"/>
  <c r="L211" i="29"/>
  <c r="K211" i="29"/>
  <c r="J211" i="29"/>
  <c r="I211" i="29"/>
  <c r="L210" i="29"/>
  <c r="K210" i="29"/>
  <c r="J210" i="29"/>
  <c r="I210" i="29"/>
  <c r="L209" i="29"/>
  <c r="K209" i="29"/>
  <c r="J209" i="29"/>
  <c r="I209" i="29"/>
  <c r="L208" i="29"/>
  <c r="K208" i="29"/>
  <c r="J208" i="29"/>
  <c r="I208" i="29"/>
  <c r="L207" i="29"/>
  <c r="K207" i="29"/>
  <c r="J207" i="29"/>
  <c r="I207" i="29"/>
  <c r="L206" i="29"/>
  <c r="K206" i="29"/>
  <c r="J206" i="29"/>
  <c r="I206" i="29"/>
  <c r="L205" i="29"/>
  <c r="K205" i="29"/>
  <c r="J205" i="29"/>
  <c r="I205" i="29"/>
  <c r="L204" i="29"/>
  <c r="K204" i="29"/>
  <c r="J204" i="29"/>
  <c r="I204" i="29"/>
  <c r="L203" i="29"/>
  <c r="K203" i="29"/>
  <c r="J203" i="29"/>
  <c r="I203" i="29"/>
  <c r="L202" i="29"/>
  <c r="K202" i="29"/>
  <c r="J202" i="29"/>
  <c r="I202" i="29"/>
  <c r="L201" i="29"/>
  <c r="K201" i="29"/>
  <c r="J201" i="29"/>
  <c r="I201" i="29"/>
  <c r="L200" i="29"/>
  <c r="K200" i="29"/>
  <c r="J200" i="29"/>
  <c r="I200" i="29"/>
  <c r="L199" i="29"/>
  <c r="K199" i="29"/>
  <c r="J199" i="29"/>
  <c r="I199" i="29"/>
  <c r="L198" i="29"/>
  <c r="K198" i="29"/>
  <c r="J198" i="29"/>
  <c r="I198" i="29"/>
  <c r="L197" i="29"/>
  <c r="K197" i="29"/>
  <c r="J197" i="29"/>
  <c r="I197" i="29"/>
  <c r="L196" i="29"/>
  <c r="K196" i="29"/>
  <c r="J196" i="29"/>
  <c r="I196" i="29"/>
  <c r="L195" i="29"/>
  <c r="K195" i="29"/>
  <c r="J195" i="29"/>
  <c r="I195" i="29"/>
  <c r="L194" i="29"/>
  <c r="K194" i="29"/>
  <c r="J194" i="29"/>
  <c r="I194" i="29"/>
  <c r="L193" i="29"/>
  <c r="K193" i="29"/>
  <c r="J193" i="29"/>
  <c r="I193" i="29"/>
  <c r="L192" i="29"/>
  <c r="K192" i="29"/>
  <c r="J192" i="29"/>
  <c r="I192" i="29"/>
  <c r="L191" i="29"/>
  <c r="K191" i="29"/>
  <c r="J191" i="29"/>
  <c r="I191" i="29"/>
  <c r="L190" i="29"/>
  <c r="K190" i="29"/>
  <c r="J190" i="29"/>
  <c r="I190" i="29"/>
  <c r="L189" i="29"/>
  <c r="K189" i="29"/>
  <c r="J189" i="29"/>
  <c r="I189" i="29"/>
  <c r="L188" i="29"/>
  <c r="K188" i="29"/>
  <c r="J188" i="29"/>
  <c r="I188" i="29"/>
  <c r="L187" i="29"/>
  <c r="K187" i="29"/>
  <c r="J187" i="29"/>
  <c r="I187" i="29"/>
  <c r="L186" i="29"/>
  <c r="K186" i="29"/>
  <c r="J186" i="29"/>
  <c r="I186" i="29"/>
  <c r="L185" i="29"/>
  <c r="K185" i="29"/>
  <c r="J185" i="29"/>
  <c r="I185" i="29"/>
  <c r="L184" i="29"/>
  <c r="K184" i="29"/>
  <c r="J184" i="29"/>
  <c r="I184" i="29"/>
  <c r="L183" i="29"/>
  <c r="K183" i="29"/>
  <c r="J183" i="29"/>
  <c r="I183" i="29"/>
  <c r="L182" i="29"/>
  <c r="K182" i="29"/>
  <c r="J182" i="29"/>
  <c r="I182" i="29"/>
  <c r="L181" i="29"/>
  <c r="K181" i="29"/>
  <c r="J181" i="29"/>
  <c r="I181" i="29"/>
  <c r="L180" i="29"/>
  <c r="K180" i="29"/>
  <c r="J180" i="29"/>
  <c r="I180" i="29"/>
  <c r="L179" i="29"/>
  <c r="K179" i="29"/>
  <c r="J179" i="29"/>
  <c r="I179" i="29"/>
  <c r="L178" i="29"/>
  <c r="K178" i="29"/>
  <c r="J178" i="29"/>
  <c r="I178" i="29"/>
  <c r="L177" i="29"/>
  <c r="K177" i="29"/>
  <c r="J177" i="29"/>
  <c r="I177" i="29"/>
  <c r="L176" i="29"/>
  <c r="K176" i="29"/>
  <c r="J176" i="29"/>
  <c r="I176" i="29"/>
  <c r="L175" i="29"/>
  <c r="K175" i="29"/>
  <c r="J175" i="29"/>
  <c r="I175" i="29"/>
  <c r="L174" i="29"/>
  <c r="K174" i="29"/>
  <c r="J174" i="29"/>
  <c r="I174" i="29"/>
  <c r="L173" i="29"/>
  <c r="K173" i="29"/>
  <c r="J173" i="29"/>
  <c r="I173" i="29"/>
  <c r="L172" i="29"/>
  <c r="K172" i="29"/>
  <c r="J172" i="29"/>
  <c r="I172" i="29"/>
  <c r="L171" i="29"/>
  <c r="K171" i="29"/>
  <c r="J171" i="29"/>
  <c r="I171" i="29"/>
  <c r="L170" i="29"/>
  <c r="K170" i="29"/>
  <c r="J170" i="29"/>
  <c r="I170" i="29"/>
  <c r="L169" i="29"/>
  <c r="K169" i="29"/>
  <c r="J169" i="29"/>
  <c r="I169" i="29"/>
  <c r="L168" i="29"/>
  <c r="K168" i="29"/>
  <c r="J168" i="29"/>
  <c r="I168" i="29"/>
  <c r="L167" i="29"/>
  <c r="K167" i="29"/>
  <c r="J167" i="29"/>
  <c r="I167" i="29"/>
  <c r="L165" i="29"/>
  <c r="K165" i="29"/>
  <c r="J165" i="29"/>
  <c r="I165" i="29"/>
  <c r="L164" i="29"/>
  <c r="K164" i="29"/>
  <c r="J164" i="29"/>
  <c r="I164" i="29"/>
  <c r="L163" i="29"/>
  <c r="K163" i="29"/>
  <c r="J163" i="29"/>
  <c r="I163" i="29"/>
  <c r="L162" i="29"/>
  <c r="K162" i="29"/>
  <c r="J162" i="29"/>
  <c r="I162" i="29"/>
  <c r="L161" i="29"/>
  <c r="K161" i="29"/>
  <c r="J161" i="29"/>
  <c r="I161" i="29"/>
  <c r="L160" i="29"/>
  <c r="K160" i="29"/>
  <c r="J160" i="29"/>
  <c r="I160" i="29"/>
  <c r="L159" i="29"/>
  <c r="K159" i="29"/>
  <c r="J159" i="29"/>
  <c r="I159" i="29"/>
  <c r="L158" i="29"/>
  <c r="K158" i="29"/>
  <c r="J158" i="29"/>
  <c r="I158" i="29"/>
  <c r="L157" i="29"/>
  <c r="K157" i="29"/>
  <c r="J157" i="29"/>
  <c r="I157" i="29"/>
  <c r="L156" i="29"/>
  <c r="K156" i="29"/>
  <c r="J156" i="29"/>
  <c r="I156" i="29"/>
  <c r="L155" i="29"/>
  <c r="K155" i="29"/>
  <c r="J155" i="29"/>
  <c r="I155" i="29"/>
  <c r="L154" i="29"/>
  <c r="K154" i="29"/>
  <c r="J154" i="29"/>
  <c r="I154" i="29"/>
  <c r="L153" i="29"/>
  <c r="K153" i="29"/>
  <c r="J153" i="29"/>
  <c r="I153" i="29"/>
  <c r="L152" i="29"/>
  <c r="K152" i="29"/>
  <c r="J152" i="29"/>
  <c r="I152" i="29"/>
  <c r="L151" i="29"/>
  <c r="K151" i="29"/>
  <c r="J151" i="29"/>
  <c r="I151" i="29"/>
  <c r="L150" i="29"/>
  <c r="K150" i="29"/>
  <c r="J150" i="29"/>
  <c r="I150" i="29"/>
  <c r="L149" i="29"/>
  <c r="K149" i="29"/>
  <c r="J149" i="29"/>
  <c r="I149" i="29"/>
  <c r="L148" i="29"/>
  <c r="K148" i="29"/>
  <c r="J148" i="29"/>
  <c r="I148" i="29"/>
  <c r="L147" i="29"/>
  <c r="K147" i="29"/>
  <c r="J147" i="29"/>
  <c r="I147" i="29"/>
  <c r="L146" i="29"/>
  <c r="K146" i="29"/>
  <c r="J146" i="29"/>
  <c r="I146" i="29"/>
  <c r="L145" i="29"/>
  <c r="K145" i="29"/>
  <c r="J145" i="29"/>
  <c r="I145" i="29"/>
  <c r="L144" i="29"/>
  <c r="K144" i="29"/>
  <c r="J144" i="29"/>
  <c r="I144" i="29"/>
  <c r="L143" i="29"/>
  <c r="K143" i="29"/>
  <c r="J143" i="29"/>
  <c r="I143" i="29"/>
  <c r="L142" i="29"/>
  <c r="K142" i="29"/>
  <c r="J142" i="29"/>
  <c r="I142" i="29"/>
  <c r="L141" i="29"/>
  <c r="K141" i="29"/>
  <c r="J141" i="29"/>
  <c r="I141" i="29"/>
  <c r="L140" i="29"/>
  <c r="K140" i="29"/>
  <c r="J140" i="29"/>
  <c r="I140" i="29"/>
  <c r="L139" i="29"/>
  <c r="K139" i="29"/>
  <c r="J139" i="29"/>
  <c r="I139" i="29"/>
  <c r="L138" i="29"/>
  <c r="K138" i="29"/>
  <c r="J138" i="29"/>
  <c r="I138" i="29"/>
  <c r="L137" i="29"/>
  <c r="K137" i="29"/>
  <c r="J137" i="29"/>
  <c r="I137" i="29"/>
  <c r="L136" i="29"/>
  <c r="K136" i="29"/>
  <c r="J136" i="29"/>
  <c r="I136" i="29"/>
  <c r="L135" i="29"/>
  <c r="K135" i="29"/>
  <c r="J135" i="29"/>
  <c r="I135" i="29"/>
  <c r="L134" i="29"/>
  <c r="K134" i="29"/>
  <c r="J134" i="29"/>
  <c r="I134" i="29"/>
  <c r="L133" i="29"/>
  <c r="K133" i="29"/>
  <c r="J133" i="29"/>
  <c r="I133" i="29"/>
  <c r="L132" i="29"/>
  <c r="K132" i="29"/>
  <c r="J132" i="29"/>
  <c r="I132" i="29"/>
  <c r="L131" i="29"/>
  <c r="K131" i="29"/>
  <c r="J131" i="29"/>
  <c r="I131" i="29"/>
  <c r="L130" i="29"/>
  <c r="K130" i="29"/>
  <c r="J130" i="29"/>
  <c r="I130" i="29"/>
  <c r="L129" i="29"/>
  <c r="K129" i="29"/>
  <c r="J129" i="29"/>
  <c r="I129" i="29"/>
  <c r="L128" i="29"/>
  <c r="K128" i="29"/>
  <c r="J128" i="29"/>
  <c r="I128" i="29"/>
  <c r="L127" i="29"/>
  <c r="K127" i="29"/>
  <c r="J127" i="29"/>
  <c r="I127" i="29"/>
  <c r="L126" i="29"/>
  <c r="K126" i="29"/>
  <c r="J126" i="29"/>
  <c r="I126" i="29"/>
  <c r="L125" i="29"/>
  <c r="K125" i="29"/>
  <c r="J125" i="29"/>
  <c r="I125" i="29"/>
  <c r="L124" i="29"/>
  <c r="K124" i="29"/>
  <c r="J124" i="29"/>
  <c r="I124" i="29"/>
  <c r="L123" i="29"/>
  <c r="K123" i="29"/>
  <c r="J123" i="29"/>
  <c r="I123" i="29"/>
  <c r="L122" i="29"/>
  <c r="K122" i="29"/>
  <c r="J122" i="29"/>
  <c r="I122" i="29"/>
  <c r="L121" i="29"/>
  <c r="K121" i="29"/>
  <c r="J121" i="29"/>
  <c r="I121" i="29"/>
  <c r="L120" i="29"/>
  <c r="K120" i="29"/>
  <c r="J120" i="29"/>
  <c r="I120" i="29"/>
  <c r="L119" i="29"/>
  <c r="K119" i="29"/>
  <c r="J119" i="29"/>
  <c r="I119" i="29"/>
  <c r="L118" i="29"/>
  <c r="K118" i="29"/>
  <c r="J118" i="29"/>
  <c r="I118" i="29"/>
  <c r="L117" i="29"/>
  <c r="K117" i="29"/>
  <c r="J117" i="29"/>
  <c r="I117" i="29"/>
  <c r="L116" i="29"/>
  <c r="K116" i="29"/>
  <c r="J116" i="29"/>
  <c r="I116" i="29"/>
  <c r="L115" i="29"/>
  <c r="K115" i="29"/>
  <c r="J115" i="29"/>
  <c r="I115" i="29"/>
  <c r="L114" i="29"/>
  <c r="K114" i="29"/>
  <c r="J114" i="29"/>
  <c r="I114" i="29"/>
  <c r="L113" i="29"/>
  <c r="K113" i="29"/>
  <c r="J113" i="29"/>
  <c r="I113" i="29"/>
  <c r="L112" i="29"/>
  <c r="K112" i="29"/>
  <c r="J112" i="29"/>
  <c r="I112" i="29"/>
  <c r="L111" i="29"/>
  <c r="K111" i="29"/>
  <c r="J111" i="29"/>
  <c r="I111" i="29"/>
  <c r="L110" i="29"/>
  <c r="K110" i="29"/>
  <c r="J110" i="29"/>
  <c r="I110" i="29"/>
  <c r="L109" i="29"/>
  <c r="K109" i="29"/>
  <c r="J109" i="29"/>
  <c r="I109" i="29"/>
  <c r="L108" i="29"/>
  <c r="K108" i="29"/>
  <c r="J108" i="29"/>
  <c r="I108" i="29"/>
  <c r="L107" i="29"/>
  <c r="K107" i="29"/>
  <c r="J107" i="29"/>
  <c r="I107" i="29"/>
  <c r="L106" i="29"/>
  <c r="K106" i="29"/>
  <c r="J106" i="29"/>
  <c r="I106" i="29"/>
  <c r="L105" i="29"/>
  <c r="K105" i="29"/>
  <c r="J105" i="29"/>
  <c r="I105" i="29"/>
  <c r="L104" i="29"/>
  <c r="K104" i="29"/>
  <c r="J104" i="29"/>
  <c r="I104" i="29"/>
  <c r="L103" i="29"/>
  <c r="K103" i="29"/>
  <c r="J103" i="29"/>
  <c r="I103" i="29"/>
  <c r="L102" i="29"/>
  <c r="K102" i="29"/>
  <c r="J102" i="29"/>
  <c r="I102" i="29"/>
  <c r="L101" i="29"/>
  <c r="K101" i="29"/>
  <c r="J101" i="29"/>
  <c r="I101" i="29"/>
  <c r="L100" i="29"/>
  <c r="K100" i="29"/>
  <c r="J100" i="29"/>
  <c r="I100" i="29"/>
  <c r="L99" i="29"/>
  <c r="K99" i="29"/>
  <c r="J99" i="29"/>
  <c r="I99" i="29"/>
  <c r="L98" i="29"/>
  <c r="K98" i="29"/>
  <c r="J98" i="29"/>
  <c r="I98" i="29"/>
  <c r="L97" i="29"/>
  <c r="K97" i="29"/>
  <c r="J97" i="29"/>
  <c r="I97" i="29"/>
  <c r="L96" i="29"/>
  <c r="K96" i="29"/>
  <c r="J96" i="29"/>
  <c r="I96" i="29"/>
  <c r="L95" i="29"/>
  <c r="K95" i="29"/>
  <c r="J95" i="29"/>
  <c r="I95" i="29"/>
  <c r="L94" i="29"/>
  <c r="K94" i="29"/>
  <c r="J94" i="29"/>
  <c r="I94" i="29"/>
  <c r="L93" i="29"/>
  <c r="K93" i="29"/>
  <c r="J93" i="29"/>
  <c r="I93" i="29"/>
  <c r="L92" i="29"/>
  <c r="K92" i="29"/>
  <c r="J92" i="29"/>
  <c r="I92" i="29"/>
  <c r="L91" i="29"/>
  <c r="K91" i="29"/>
  <c r="J91" i="29"/>
  <c r="I91" i="29"/>
  <c r="L90" i="29"/>
  <c r="K90" i="29"/>
  <c r="J90" i="29"/>
  <c r="I90" i="29"/>
  <c r="L89" i="29"/>
  <c r="K89" i="29"/>
  <c r="J89" i="29"/>
  <c r="I89" i="29"/>
  <c r="L88" i="29"/>
  <c r="K88" i="29"/>
  <c r="J88" i="29"/>
  <c r="I88" i="29"/>
  <c r="L87" i="29"/>
  <c r="K87" i="29"/>
  <c r="J87" i="29"/>
  <c r="I87" i="29"/>
  <c r="L86" i="29"/>
  <c r="K86" i="29"/>
  <c r="J86" i="29"/>
  <c r="I86" i="29"/>
  <c r="L85" i="29"/>
  <c r="K85" i="29"/>
  <c r="J85" i="29"/>
  <c r="I85" i="29"/>
  <c r="L84" i="29"/>
  <c r="K84" i="29"/>
  <c r="J84" i="29"/>
  <c r="I84" i="29"/>
  <c r="L83" i="29"/>
  <c r="K83" i="29"/>
  <c r="J83" i="29"/>
  <c r="I83" i="29"/>
  <c r="L82" i="29"/>
  <c r="K82" i="29"/>
  <c r="J82" i="29"/>
  <c r="I82" i="29"/>
  <c r="L81" i="29"/>
  <c r="K81" i="29"/>
  <c r="J81" i="29"/>
  <c r="I81" i="29"/>
  <c r="L80" i="29"/>
  <c r="K80" i="29"/>
  <c r="J80" i="29"/>
  <c r="I80" i="29"/>
  <c r="L79" i="29"/>
  <c r="K79" i="29"/>
  <c r="J79" i="29"/>
  <c r="I79" i="29"/>
  <c r="L78" i="29"/>
  <c r="K78" i="29"/>
  <c r="J78" i="29"/>
  <c r="I78" i="29"/>
  <c r="L77" i="29"/>
  <c r="K77" i="29"/>
  <c r="J77" i="29"/>
  <c r="I77" i="29"/>
  <c r="L76" i="29"/>
  <c r="K76" i="29"/>
  <c r="J76" i="29"/>
  <c r="I76" i="29"/>
  <c r="L75" i="29"/>
  <c r="K75" i="29"/>
  <c r="J75" i="29"/>
  <c r="I75" i="29"/>
  <c r="L74" i="29"/>
  <c r="K74" i="29"/>
  <c r="J74" i="29"/>
  <c r="I74" i="29"/>
  <c r="L73" i="29"/>
  <c r="K73" i="29"/>
  <c r="J73" i="29"/>
  <c r="I73" i="29"/>
  <c r="L72" i="29"/>
  <c r="K72" i="29"/>
  <c r="J72" i="29"/>
  <c r="I72" i="29"/>
  <c r="L71" i="29"/>
  <c r="K71" i="29"/>
  <c r="J71" i="29"/>
  <c r="I71" i="29"/>
  <c r="L70" i="29"/>
  <c r="K70" i="29"/>
  <c r="J70" i="29"/>
  <c r="I70" i="29"/>
  <c r="L69" i="29"/>
  <c r="K69" i="29"/>
  <c r="J69" i="29"/>
  <c r="I69" i="29"/>
  <c r="L68" i="29"/>
  <c r="K68" i="29"/>
  <c r="J68" i="29"/>
  <c r="I68" i="29"/>
  <c r="L67" i="29"/>
  <c r="K67" i="29"/>
  <c r="J67" i="29"/>
  <c r="I67" i="29"/>
  <c r="L66" i="29"/>
  <c r="K66" i="29"/>
  <c r="J66" i="29"/>
  <c r="I66" i="29"/>
  <c r="L65" i="29"/>
  <c r="K65" i="29"/>
  <c r="J65" i="29"/>
  <c r="I65" i="29"/>
  <c r="L64" i="29"/>
  <c r="K64" i="29"/>
  <c r="J64" i="29"/>
  <c r="I64" i="29"/>
  <c r="L63" i="29"/>
  <c r="K63" i="29"/>
  <c r="J63" i="29"/>
  <c r="I63" i="29"/>
  <c r="L62" i="29"/>
  <c r="K62" i="29"/>
  <c r="J62" i="29"/>
  <c r="I62" i="29"/>
  <c r="L61" i="29"/>
  <c r="K61" i="29"/>
  <c r="J61" i="29"/>
  <c r="I61" i="29"/>
  <c r="L60" i="29"/>
  <c r="K60" i="29"/>
  <c r="J60" i="29"/>
  <c r="I60" i="29"/>
  <c r="L59" i="29"/>
  <c r="K59" i="29"/>
  <c r="J59" i="29"/>
  <c r="I59" i="29"/>
  <c r="L58" i="29"/>
  <c r="K58" i="29"/>
  <c r="J58" i="29"/>
  <c r="I58" i="29"/>
  <c r="L57" i="29"/>
  <c r="K57" i="29"/>
  <c r="J57" i="29"/>
  <c r="I57" i="29"/>
  <c r="L56" i="29"/>
  <c r="K56" i="29"/>
  <c r="J56" i="29"/>
  <c r="I56" i="29"/>
  <c r="L55" i="29"/>
  <c r="K55" i="29"/>
  <c r="J55" i="29"/>
  <c r="I55" i="29"/>
  <c r="L54" i="29"/>
  <c r="K54" i="29"/>
  <c r="J54" i="29"/>
  <c r="I54" i="29"/>
  <c r="L53" i="29"/>
  <c r="K53" i="29"/>
  <c r="J53" i="29"/>
  <c r="I53" i="29"/>
  <c r="L52" i="29"/>
  <c r="K52" i="29"/>
  <c r="J52" i="29"/>
  <c r="I52" i="29"/>
  <c r="L51" i="29"/>
  <c r="K51" i="29"/>
  <c r="J51" i="29"/>
  <c r="I51" i="29"/>
  <c r="L50" i="29"/>
  <c r="K50" i="29"/>
  <c r="J50" i="29"/>
  <c r="I50" i="29"/>
  <c r="L49" i="29"/>
  <c r="K49" i="29"/>
  <c r="J49" i="29"/>
  <c r="I49" i="29"/>
  <c r="L48" i="29"/>
  <c r="K48" i="29"/>
  <c r="J48" i="29"/>
  <c r="I48" i="29"/>
  <c r="L47" i="29"/>
  <c r="K47" i="29"/>
  <c r="J47" i="29"/>
  <c r="I47" i="29"/>
  <c r="L46" i="29"/>
  <c r="K46" i="29"/>
  <c r="J46" i="29"/>
  <c r="I46" i="29"/>
  <c r="L45" i="29"/>
  <c r="K45" i="29"/>
  <c r="J45" i="29"/>
  <c r="I45" i="29"/>
  <c r="L44" i="29"/>
  <c r="K44" i="29"/>
  <c r="J44" i="29"/>
  <c r="I44" i="29"/>
  <c r="L43" i="29"/>
  <c r="K43" i="29"/>
  <c r="J43" i="29"/>
  <c r="I43" i="29"/>
  <c r="L42" i="29"/>
  <c r="K42" i="29"/>
  <c r="J42" i="29"/>
  <c r="I42" i="29"/>
  <c r="L41" i="29"/>
  <c r="K41" i="29"/>
  <c r="J41" i="29"/>
  <c r="I41" i="29"/>
  <c r="L40" i="29"/>
  <c r="K40" i="29"/>
  <c r="J40" i="29"/>
  <c r="I40" i="29"/>
  <c r="L39" i="29"/>
  <c r="K39" i="29"/>
  <c r="J39" i="29"/>
  <c r="I39" i="29"/>
  <c r="L38" i="29"/>
  <c r="K38" i="29"/>
  <c r="J38" i="29"/>
  <c r="I38" i="29"/>
  <c r="L37" i="29"/>
  <c r="K37" i="29"/>
  <c r="J37" i="29"/>
  <c r="I37" i="29"/>
  <c r="L36" i="29"/>
  <c r="K36" i="29"/>
  <c r="J36" i="29"/>
  <c r="I36" i="29"/>
  <c r="L35" i="29"/>
  <c r="K35" i="29"/>
  <c r="J35" i="29"/>
  <c r="I35" i="29"/>
  <c r="L34" i="29"/>
  <c r="K34" i="29"/>
  <c r="J34" i="29"/>
  <c r="I34" i="29"/>
  <c r="L33" i="29"/>
  <c r="K33" i="29"/>
  <c r="J33" i="29"/>
  <c r="I33" i="29"/>
  <c r="L32" i="29"/>
  <c r="K32" i="29"/>
  <c r="J32" i="29"/>
  <c r="I32" i="29"/>
  <c r="L31" i="29"/>
  <c r="K31" i="29"/>
  <c r="J31" i="29"/>
  <c r="I31" i="29"/>
  <c r="L30" i="29"/>
  <c r="K30" i="29"/>
  <c r="J30" i="29"/>
  <c r="I30" i="29"/>
  <c r="L29" i="29"/>
  <c r="K29" i="29"/>
  <c r="J29" i="29"/>
  <c r="I29" i="29"/>
  <c r="L28" i="29"/>
  <c r="K28" i="29"/>
  <c r="J28" i="29"/>
  <c r="I28" i="29"/>
  <c r="L27" i="29"/>
  <c r="K27" i="29"/>
  <c r="J27" i="29"/>
  <c r="I27" i="29"/>
  <c r="L26" i="29"/>
  <c r="K26" i="29"/>
  <c r="J26" i="29"/>
  <c r="I26" i="29"/>
  <c r="L25" i="29"/>
  <c r="K25" i="29"/>
  <c r="J25" i="29"/>
  <c r="I25" i="29"/>
  <c r="L24" i="29"/>
  <c r="K24" i="29"/>
  <c r="J24" i="29"/>
  <c r="I24" i="29"/>
  <c r="L23" i="29"/>
  <c r="K23" i="29"/>
  <c r="J23" i="29"/>
  <c r="I23" i="29"/>
  <c r="L22" i="29"/>
  <c r="K22" i="29"/>
  <c r="J22" i="29"/>
  <c r="I22" i="29"/>
  <c r="L21" i="29"/>
  <c r="K21" i="29"/>
  <c r="J21" i="29"/>
  <c r="I21" i="29"/>
  <c r="L20" i="29"/>
  <c r="K20" i="29"/>
  <c r="J20" i="29"/>
  <c r="I20" i="29"/>
  <c r="L19" i="29"/>
  <c r="K19" i="29"/>
  <c r="J19" i="29"/>
  <c r="I19" i="29"/>
  <c r="L18" i="29"/>
  <c r="K18" i="29"/>
  <c r="J18" i="29"/>
  <c r="I18" i="29"/>
  <c r="L17" i="29"/>
  <c r="K17" i="29"/>
  <c r="J17" i="29"/>
  <c r="I17" i="29"/>
  <c r="L16" i="29"/>
  <c r="K16" i="29"/>
  <c r="J16" i="29"/>
  <c r="I16" i="29"/>
  <c r="L15" i="29"/>
  <c r="K15" i="29"/>
  <c r="J15" i="29"/>
  <c r="I15" i="29"/>
  <c r="L14" i="29"/>
  <c r="K14" i="29"/>
  <c r="J14" i="29"/>
  <c r="I14" i="29"/>
  <c r="L13" i="29"/>
  <c r="K13" i="29"/>
  <c r="J13" i="29"/>
  <c r="I13" i="29"/>
  <c r="L12" i="29"/>
  <c r="K12" i="29"/>
  <c r="J12" i="29"/>
  <c r="I12" i="29"/>
  <c r="L11" i="29"/>
  <c r="K11" i="29"/>
  <c r="J11" i="29"/>
  <c r="I11" i="29"/>
  <c r="L10" i="29"/>
  <c r="K10" i="29"/>
  <c r="J10" i="29"/>
  <c r="I10" i="29"/>
  <c r="L9" i="29"/>
  <c r="K9" i="29"/>
  <c r="J9" i="29"/>
  <c r="I9" i="29"/>
  <c r="L8" i="29"/>
  <c r="K8" i="29"/>
  <c r="J8" i="29"/>
  <c r="I8" i="29"/>
  <c r="L7" i="29"/>
  <c r="K7" i="29"/>
  <c r="J7" i="29"/>
  <c r="I7" i="29"/>
  <c r="L6" i="29"/>
  <c r="K6" i="29"/>
  <c r="J6" i="29"/>
  <c r="I6" i="29"/>
  <c r="L5" i="29"/>
  <c r="K5" i="29"/>
  <c r="J5" i="29"/>
  <c r="I5" i="29"/>
  <c r="L4" i="29"/>
  <c r="K4" i="29"/>
  <c r="J4" i="29"/>
  <c r="I4" i="29"/>
  <c r="L3" i="29"/>
  <c r="K3" i="29"/>
  <c r="J3" i="29"/>
  <c r="I3" i="29"/>
  <c r="C2" i="27" l="1"/>
  <c r="N3" i="24"/>
  <c r="R3" i="24"/>
  <c r="N4" i="24"/>
  <c r="R4" i="24"/>
  <c r="N5" i="24"/>
  <c r="R5" i="24"/>
  <c r="N6" i="24"/>
  <c r="R6" i="24"/>
  <c r="S6" i="24"/>
  <c r="T6" i="24"/>
  <c r="N7" i="24"/>
  <c r="R7" i="24"/>
  <c r="H13" i="25" l="1"/>
  <c r="G13" i="25" s="1"/>
  <c r="H14" i="25"/>
  <c r="H15" i="25"/>
  <c r="G15" i="25" s="1"/>
  <c r="H16" i="25"/>
  <c r="R16" i="25" s="1"/>
  <c r="H17" i="25"/>
  <c r="N17" i="25" s="1"/>
  <c r="H18" i="25"/>
  <c r="J18" i="25" s="1"/>
  <c r="H19" i="25"/>
  <c r="H20" i="25"/>
  <c r="R20" i="25" s="1"/>
  <c r="J20" i="25"/>
  <c r="Z20" i="25"/>
  <c r="H21" i="25"/>
  <c r="N21" i="25" s="1"/>
  <c r="T21" i="25"/>
  <c r="AH21" i="25"/>
  <c r="H22" i="25"/>
  <c r="J22" i="25" s="1"/>
  <c r="H23" i="25"/>
  <c r="P23" i="25" s="1"/>
  <c r="H24" i="25"/>
  <c r="Q24" i="25" s="1"/>
  <c r="U24" i="25"/>
  <c r="H25" i="25"/>
  <c r="I25" i="25" s="1"/>
  <c r="H26" i="25"/>
  <c r="I26" i="25" s="1"/>
  <c r="H27" i="25"/>
  <c r="I27" i="25" s="1"/>
  <c r="H28" i="25"/>
  <c r="R28" i="25" s="1"/>
  <c r="H29" i="25"/>
  <c r="J29" i="25" s="1"/>
  <c r="H30" i="25"/>
  <c r="J30" i="25" s="1"/>
  <c r="AC30" i="25"/>
  <c r="H31" i="25"/>
  <c r="K31" i="25" s="1"/>
  <c r="H32" i="25"/>
  <c r="I32" i="25" s="1"/>
  <c r="R32" i="25"/>
  <c r="R7" i="28"/>
  <c r="N7" i="28"/>
  <c r="AQ6" i="28"/>
  <c r="AO6" i="28"/>
  <c r="T6" i="28"/>
  <c r="R6" i="28"/>
  <c r="N6" i="28"/>
  <c r="AQ5" i="28"/>
  <c r="AO5" i="28"/>
  <c r="R5" i="28"/>
  <c r="N5" i="28"/>
  <c r="AQ4" i="28"/>
  <c r="AO4" i="28"/>
  <c r="R4" i="28"/>
  <c r="N4" i="28"/>
  <c r="AQ3" i="28"/>
  <c r="AO3" i="28"/>
  <c r="R3" i="28"/>
  <c r="N3" i="28"/>
  <c r="V7" i="25"/>
  <c r="R7" i="25"/>
  <c r="AU6" i="25"/>
  <c r="AS6" i="25"/>
  <c r="AB6" i="25"/>
  <c r="X6" i="25"/>
  <c r="V6" i="25"/>
  <c r="R6" i="25"/>
  <c r="AU5" i="25"/>
  <c r="AS5" i="25"/>
  <c r="AG5" i="25"/>
  <c r="V5" i="25"/>
  <c r="R5" i="25"/>
  <c r="AU4" i="25"/>
  <c r="AS4" i="25"/>
  <c r="AB4" i="25"/>
  <c r="V4" i="25"/>
  <c r="R4" i="25"/>
  <c r="AU3" i="25"/>
  <c r="AG7" i="25" s="1"/>
  <c r="AS3" i="25"/>
  <c r="AG3" i="25"/>
  <c r="V3" i="25"/>
  <c r="R3" i="25"/>
  <c r="AQ3" i="24"/>
  <c r="AQ6" i="24"/>
  <c r="AQ5" i="24"/>
  <c r="AQ4" i="24"/>
  <c r="AO4" i="24"/>
  <c r="AO5" i="24"/>
  <c r="AO6" i="24"/>
  <c r="AO3" i="24"/>
  <c r="X6" i="24" l="1"/>
  <c r="X5" i="24"/>
  <c r="AC6" i="24"/>
  <c r="X3" i="24"/>
  <c r="AC3" i="24"/>
  <c r="AC5" i="24"/>
  <c r="X7" i="24"/>
  <c r="AC7" i="24"/>
  <c r="X4" i="24"/>
  <c r="AC4" i="24"/>
  <c r="AH18" i="25"/>
  <c r="W6" i="25"/>
  <c r="AB3" i="25"/>
  <c r="V18" i="25"/>
  <c r="AJ22" i="25"/>
  <c r="AF22" i="25"/>
  <c r="AB5" i="25"/>
  <c r="AG6" i="25"/>
  <c r="Z32" i="25"/>
  <c r="AD22" i="25"/>
  <c r="V22" i="25"/>
  <c r="T22" i="25"/>
  <c r="N22" i="25"/>
  <c r="AC7" i="28"/>
  <c r="X3" i="28"/>
  <c r="X5" i="28"/>
  <c r="S6" i="28"/>
  <c r="X6" i="28"/>
  <c r="J13" i="25"/>
  <c r="AF21" i="25"/>
  <c r="R21" i="25"/>
  <c r="X22" i="25"/>
  <c r="L22" i="25"/>
  <c r="AB21" i="25"/>
  <c r="L21" i="25"/>
  <c r="X24" i="25"/>
  <c r="X21" i="25"/>
  <c r="J21" i="25"/>
  <c r="AJ24" i="25"/>
  <c r="AB22" i="25"/>
  <c r="P22" i="25"/>
  <c r="AJ21" i="25"/>
  <c r="Z21" i="25"/>
  <c r="P21" i="25"/>
  <c r="AF20" i="25"/>
  <c r="AH17" i="25"/>
  <c r="Y30" i="25"/>
  <c r="AD29" i="25"/>
  <c r="AD27" i="25"/>
  <c r="AB26" i="25"/>
  <c r="AF24" i="25"/>
  <c r="P24" i="25"/>
  <c r="X17" i="25"/>
  <c r="AE27" i="25"/>
  <c r="Q30" i="25"/>
  <c r="S27" i="25"/>
  <c r="AB24" i="25"/>
  <c r="J24" i="25"/>
  <c r="T17" i="25"/>
  <c r="AJ30" i="25"/>
  <c r="I30" i="25"/>
  <c r="J27" i="25"/>
  <c r="J17" i="25"/>
  <c r="AF18" i="25"/>
  <c r="T18" i="25"/>
  <c r="X26" i="25"/>
  <c r="AI25" i="25"/>
  <c r="S29" i="25"/>
  <c r="AC28" i="25"/>
  <c r="P26" i="25"/>
  <c r="AD25" i="25"/>
  <c r="AD18" i="25"/>
  <c r="N18" i="25"/>
  <c r="AF17" i="25"/>
  <c r="R17" i="25"/>
  <c r="Z16" i="25"/>
  <c r="Z13" i="25"/>
  <c r="X29" i="25"/>
  <c r="AH28" i="25"/>
  <c r="AH32" i="25"/>
  <c r="R30" i="25"/>
  <c r="AI29" i="25"/>
  <c r="N29" i="25"/>
  <c r="M28" i="25"/>
  <c r="T27" i="25"/>
  <c r="AF26" i="25"/>
  <c r="L26" i="25"/>
  <c r="N25" i="25"/>
  <c r="AC24" i="25"/>
  <c r="T24" i="25"/>
  <c r="X18" i="25"/>
  <c r="L18" i="25"/>
  <c r="AB17" i="25"/>
  <c r="L17" i="25"/>
  <c r="X13" i="25"/>
  <c r="X15" i="25"/>
  <c r="AF32" i="25"/>
  <c r="X32" i="25"/>
  <c r="P32" i="25"/>
  <c r="AI31" i="25"/>
  <c r="X16" i="25"/>
  <c r="AH15" i="25"/>
  <c r="R15" i="25"/>
  <c r="AD32" i="25"/>
  <c r="V32" i="25"/>
  <c r="M32" i="25"/>
  <c r="AD31" i="25"/>
  <c r="AG30" i="25"/>
  <c r="X30" i="25"/>
  <c r="N30" i="25"/>
  <c r="X28" i="25"/>
  <c r="AJ27" i="25"/>
  <c r="Z27" i="25"/>
  <c r="O27" i="25"/>
  <c r="X25" i="25"/>
  <c r="X20" i="25"/>
  <c r="P16" i="25"/>
  <c r="AF15" i="25"/>
  <c r="P15" i="25"/>
  <c r="AH13" i="25"/>
  <c r="R13" i="25"/>
  <c r="AJ32" i="25"/>
  <c r="AB32" i="25"/>
  <c r="T32" i="25"/>
  <c r="J32" i="25"/>
  <c r="N31" i="25"/>
  <c r="AD30" i="25"/>
  <c r="V30" i="25"/>
  <c r="L30" i="25"/>
  <c r="AI27" i="25"/>
  <c r="X27" i="25"/>
  <c r="N27" i="25"/>
  <c r="S25" i="25"/>
  <c r="P20" i="25"/>
  <c r="AJ18" i="25"/>
  <c r="AB18" i="25"/>
  <c r="P18" i="25"/>
  <c r="AJ17" i="25"/>
  <c r="Z17" i="25"/>
  <c r="P17" i="25"/>
  <c r="AF16" i="25"/>
  <c r="J16" i="25"/>
  <c r="Z15" i="25"/>
  <c r="J15" i="25"/>
  <c r="AF13" i="25"/>
  <c r="P13" i="25"/>
  <c r="AH29" i="25"/>
  <c r="AB29" i="25"/>
  <c r="W29" i="25"/>
  <c r="R29" i="25"/>
  <c r="L29" i="25"/>
  <c r="G29" i="25"/>
  <c r="AH25" i="25"/>
  <c r="AB25" i="25"/>
  <c r="W25" i="25"/>
  <c r="R25" i="25"/>
  <c r="L25" i="25"/>
  <c r="G25" i="25"/>
  <c r="X31" i="25"/>
  <c r="AF29" i="25"/>
  <c r="AA29" i="25"/>
  <c r="V29" i="25"/>
  <c r="P29" i="25"/>
  <c r="K29" i="25"/>
  <c r="AH27" i="25"/>
  <c r="AB27" i="25"/>
  <c r="W27" i="25"/>
  <c r="R27" i="25"/>
  <c r="L27" i="25"/>
  <c r="G27" i="25"/>
  <c r="AF25" i="25"/>
  <c r="AA25" i="25"/>
  <c r="V25" i="25"/>
  <c r="P25" i="25"/>
  <c r="K25" i="25"/>
  <c r="AD15" i="25"/>
  <c r="V15" i="25"/>
  <c r="N15" i="25"/>
  <c r="AD13" i="25"/>
  <c r="V13" i="25"/>
  <c r="N13" i="25"/>
  <c r="S31" i="25"/>
  <c r="AH30" i="25"/>
  <c r="AB30" i="25"/>
  <c r="T30" i="25"/>
  <c r="M30" i="25"/>
  <c r="AJ29" i="25"/>
  <c r="AE29" i="25"/>
  <c r="Z29" i="25"/>
  <c r="T29" i="25"/>
  <c r="O29" i="25"/>
  <c r="AF27" i="25"/>
  <c r="AA27" i="25"/>
  <c r="V27" i="25"/>
  <c r="P27" i="25"/>
  <c r="K27" i="25"/>
  <c r="AJ26" i="25"/>
  <c r="T26" i="25"/>
  <c r="AJ25" i="25"/>
  <c r="AE25" i="25"/>
  <c r="Z25" i="25"/>
  <c r="T25" i="25"/>
  <c r="O25" i="25"/>
  <c r="J25" i="25"/>
  <c r="AG24" i="25"/>
  <c r="Y24" i="25"/>
  <c r="X23" i="25"/>
  <c r="AD21" i="25"/>
  <c r="V21" i="25"/>
  <c r="AH20" i="25"/>
  <c r="AD17" i="25"/>
  <c r="V17" i="25"/>
  <c r="AH16" i="25"/>
  <c r="AJ15" i="25"/>
  <c r="AB15" i="25"/>
  <c r="T15" i="25"/>
  <c r="L15" i="25"/>
  <c r="AJ13" i="25"/>
  <c r="AB13" i="25"/>
  <c r="T13" i="25"/>
  <c r="L13" i="25"/>
  <c r="G28" i="25"/>
  <c r="K28" i="25"/>
  <c r="O28" i="25"/>
  <c r="S28" i="25"/>
  <c r="W28" i="25"/>
  <c r="AA28" i="25"/>
  <c r="AE28" i="25"/>
  <c r="AI28" i="25"/>
  <c r="G19" i="25"/>
  <c r="K19" i="25"/>
  <c r="O19" i="25"/>
  <c r="S19" i="25"/>
  <c r="W19" i="25"/>
  <c r="AA19" i="25"/>
  <c r="AE19" i="25"/>
  <c r="AI19" i="25"/>
  <c r="I19" i="25"/>
  <c r="M19" i="25"/>
  <c r="Q19" i="25"/>
  <c r="U19" i="25"/>
  <c r="Y19" i="25"/>
  <c r="AC19" i="25"/>
  <c r="AG19" i="25"/>
  <c r="J19" i="25"/>
  <c r="R19" i="25"/>
  <c r="Z19" i="25"/>
  <c r="AH19" i="25"/>
  <c r="L19" i="25"/>
  <c r="T19" i="25"/>
  <c r="AB19" i="25"/>
  <c r="AJ19" i="25"/>
  <c r="N19" i="25"/>
  <c r="V19" i="25"/>
  <c r="AD19" i="25"/>
  <c r="I14" i="25"/>
  <c r="M14" i="25"/>
  <c r="Q14" i="25"/>
  <c r="U14" i="25"/>
  <c r="Y14" i="25"/>
  <c r="AC14" i="25"/>
  <c r="AG14" i="25"/>
  <c r="J14" i="25"/>
  <c r="N14" i="25"/>
  <c r="R14" i="25"/>
  <c r="V14" i="25"/>
  <c r="Z14" i="25"/>
  <c r="AD14" i="25"/>
  <c r="AH14" i="25"/>
  <c r="G14" i="25"/>
  <c r="K14" i="25"/>
  <c r="O14" i="25"/>
  <c r="S14" i="25"/>
  <c r="W14" i="25"/>
  <c r="AA14" i="25"/>
  <c r="AE14" i="25"/>
  <c r="AI14" i="25"/>
  <c r="L14" i="25"/>
  <c r="AB14" i="25"/>
  <c r="P14" i="25"/>
  <c r="AF14" i="25"/>
  <c r="T14" i="25"/>
  <c r="AJ14" i="25"/>
  <c r="AI32" i="25"/>
  <c r="AE32" i="25"/>
  <c r="AA32" i="25"/>
  <c r="W32" i="25"/>
  <c r="S32" i="25"/>
  <c r="N32" i="25"/>
  <c r="AH31" i="25"/>
  <c r="AB31" i="25"/>
  <c r="W31" i="25"/>
  <c r="R31" i="25"/>
  <c r="L31" i="25"/>
  <c r="G31" i="25"/>
  <c r="AF30" i="25"/>
  <c r="Z30" i="25"/>
  <c r="U30" i="25"/>
  <c r="P30" i="25"/>
  <c r="I29" i="25"/>
  <c r="M29" i="25"/>
  <c r="Q29" i="25"/>
  <c r="U29" i="25"/>
  <c r="Y29" i="25"/>
  <c r="AC29" i="25"/>
  <c r="AG29" i="25"/>
  <c r="AG28" i="25"/>
  <c r="AB28" i="25"/>
  <c r="V28" i="25"/>
  <c r="Q28" i="25"/>
  <c r="L28" i="25"/>
  <c r="AG26" i="25"/>
  <c r="Y26" i="25"/>
  <c r="Q26" i="25"/>
  <c r="AF19" i="25"/>
  <c r="G32" i="25"/>
  <c r="K32" i="25"/>
  <c r="O32" i="25"/>
  <c r="AF31" i="25"/>
  <c r="AA31" i="25"/>
  <c r="V31" i="25"/>
  <c r="P31" i="25"/>
  <c r="AF28" i="25"/>
  <c r="Z28" i="25"/>
  <c r="U28" i="25"/>
  <c r="P28" i="25"/>
  <c r="J28" i="25"/>
  <c r="J26" i="25"/>
  <c r="N26" i="25"/>
  <c r="R26" i="25"/>
  <c r="V26" i="25"/>
  <c r="Z26" i="25"/>
  <c r="AD26" i="25"/>
  <c r="AH26" i="25"/>
  <c r="G26" i="25"/>
  <c r="K26" i="25"/>
  <c r="O26" i="25"/>
  <c r="S26" i="25"/>
  <c r="W26" i="25"/>
  <c r="AA26" i="25"/>
  <c r="AE26" i="25"/>
  <c r="AI26" i="25"/>
  <c r="G23" i="25"/>
  <c r="K23" i="25"/>
  <c r="O23" i="25"/>
  <c r="S23" i="25"/>
  <c r="W23" i="25"/>
  <c r="AA23" i="25"/>
  <c r="AE23" i="25"/>
  <c r="AI23" i="25"/>
  <c r="I23" i="25"/>
  <c r="M23" i="25"/>
  <c r="Q23" i="25"/>
  <c r="U23" i="25"/>
  <c r="Y23" i="25"/>
  <c r="AC23" i="25"/>
  <c r="AG23" i="25"/>
  <c r="J23" i="25"/>
  <c r="R23" i="25"/>
  <c r="Z23" i="25"/>
  <c r="AH23" i="25"/>
  <c r="L23" i="25"/>
  <c r="T23" i="25"/>
  <c r="AB23" i="25"/>
  <c r="AJ23" i="25"/>
  <c r="N23" i="25"/>
  <c r="V23" i="25"/>
  <c r="AD23" i="25"/>
  <c r="X19" i="25"/>
  <c r="I31" i="25"/>
  <c r="M31" i="25"/>
  <c r="Q31" i="25"/>
  <c r="U31" i="25"/>
  <c r="Y31" i="25"/>
  <c r="AC31" i="25"/>
  <c r="AG31" i="25"/>
  <c r="AG32" i="25"/>
  <c r="AC32" i="25"/>
  <c r="Y32" i="25"/>
  <c r="U32" i="25"/>
  <c r="Q32" i="25"/>
  <c r="L32" i="25"/>
  <c r="AJ31" i="25"/>
  <c r="AE31" i="25"/>
  <c r="Z31" i="25"/>
  <c r="T31" i="25"/>
  <c r="O31" i="25"/>
  <c r="J31" i="25"/>
  <c r="G30" i="25"/>
  <c r="K30" i="25"/>
  <c r="O30" i="25"/>
  <c r="S30" i="25"/>
  <c r="W30" i="25"/>
  <c r="AA30" i="25"/>
  <c r="AE30" i="25"/>
  <c r="AI30" i="25"/>
  <c r="AJ28" i="25"/>
  <c r="AD28" i="25"/>
  <c r="Y28" i="25"/>
  <c r="T28" i="25"/>
  <c r="N28" i="25"/>
  <c r="I28" i="25"/>
  <c r="AC26" i="25"/>
  <c r="U26" i="25"/>
  <c r="M26" i="25"/>
  <c r="AF23" i="25"/>
  <c r="P19" i="25"/>
  <c r="X14" i="25"/>
  <c r="I24" i="25"/>
  <c r="M24" i="25"/>
  <c r="G24" i="25"/>
  <c r="K24" i="25"/>
  <c r="O24" i="25"/>
  <c r="I20" i="25"/>
  <c r="M20" i="25"/>
  <c r="Q20" i="25"/>
  <c r="U20" i="25"/>
  <c r="Y20" i="25"/>
  <c r="AC20" i="25"/>
  <c r="AG20" i="25"/>
  <c r="G20" i="25"/>
  <c r="K20" i="25"/>
  <c r="O20" i="25"/>
  <c r="S20" i="25"/>
  <c r="W20" i="25"/>
  <c r="AA20" i="25"/>
  <c r="AE20" i="25"/>
  <c r="AI20" i="25"/>
  <c r="I16" i="25"/>
  <c r="M16" i="25"/>
  <c r="Q16" i="25"/>
  <c r="U16" i="25"/>
  <c r="Y16" i="25"/>
  <c r="AC16" i="25"/>
  <c r="AG16" i="25"/>
  <c r="G16" i="25"/>
  <c r="K16" i="25"/>
  <c r="O16" i="25"/>
  <c r="S16" i="25"/>
  <c r="W16" i="25"/>
  <c r="AA16" i="25"/>
  <c r="AE16" i="25"/>
  <c r="AI16" i="25"/>
  <c r="AG27" i="25"/>
  <c r="AC27" i="25"/>
  <c r="Y27" i="25"/>
  <c r="U27" i="25"/>
  <c r="Q27" i="25"/>
  <c r="M27" i="25"/>
  <c r="AG25" i="25"/>
  <c r="AC25" i="25"/>
  <c r="Y25" i="25"/>
  <c r="U25" i="25"/>
  <c r="Q25" i="25"/>
  <c r="M25" i="25"/>
  <c r="AI24" i="25"/>
  <c r="AE24" i="25"/>
  <c r="AA24" i="25"/>
  <c r="W24" i="25"/>
  <c r="S24" i="25"/>
  <c r="N24" i="25"/>
  <c r="AH22" i="25"/>
  <c r="Z22" i="25"/>
  <c r="R22" i="25"/>
  <c r="G21" i="25"/>
  <c r="K21" i="25"/>
  <c r="O21" i="25"/>
  <c r="S21" i="25"/>
  <c r="W21" i="25"/>
  <c r="AA21" i="25"/>
  <c r="AE21" i="25"/>
  <c r="AI21" i="25"/>
  <c r="I21" i="25"/>
  <c r="M21" i="25"/>
  <c r="Q21" i="25"/>
  <c r="U21" i="25"/>
  <c r="Y21" i="25"/>
  <c r="AC21" i="25"/>
  <c r="AG21" i="25"/>
  <c r="AD20" i="25"/>
  <c r="V20" i="25"/>
  <c r="N20" i="25"/>
  <c r="Z18" i="25"/>
  <c r="R18" i="25"/>
  <c r="G17" i="25"/>
  <c r="K17" i="25"/>
  <c r="O17" i="25"/>
  <c r="S17" i="25"/>
  <c r="W17" i="25"/>
  <c r="AA17" i="25"/>
  <c r="AE17" i="25"/>
  <c r="AI17" i="25"/>
  <c r="I17" i="25"/>
  <c r="M17" i="25"/>
  <c r="Q17" i="25"/>
  <c r="U17" i="25"/>
  <c r="Y17" i="25"/>
  <c r="AC17" i="25"/>
  <c r="AG17" i="25"/>
  <c r="AD16" i="25"/>
  <c r="V16" i="25"/>
  <c r="N16" i="25"/>
  <c r="AH24" i="25"/>
  <c r="AD24" i="25"/>
  <c r="Z24" i="25"/>
  <c r="V24" i="25"/>
  <c r="R24" i="25"/>
  <c r="L24" i="25"/>
  <c r="I22" i="25"/>
  <c r="M22" i="25"/>
  <c r="Q22" i="25"/>
  <c r="U22" i="25"/>
  <c r="Y22" i="25"/>
  <c r="AC22" i="25"/>
  <c r="AG22" i="25"/>
  <c r="G22" i="25"/>
  <c r="K22" i="25"/>
  <c r="O22" i="25"/>
  <c r="S22" i="25"/>
  <c r="W22" i="25"/>
  <c r="AA22" i="25"/>
  <c r="AE22" i="25"/>
  <c r="AI22" i="25"/>
  <c r="AJ20" i="25"/>
  <c r="AB20" i="25"/>
  <c r="T20" i="25"/>
  <c r="L20" i="25"/>
  <c r="I18" i="25"/>
  <c r="M18" i="25"/>
  <c r="Q18" i="25"/>
  <c r="U18" i="25"/>
  <c r="Y18" i="25"/>
  <c r="AC18" i="25"/>
  <c r="AG18" i="25"/>
  <c r="G18" i="25"/>
  <c r="K18" i="25"/>
  <c r="O18" i="25"/>
  <c r="S18" i="25"/>
  <c r="W18" i="25"/>
  <c r="AA18" i="25"/>
  <c r="AE18" i="25"/>
  <c r="AI18" i="25"/>
  <c r="AJ16" i="25"/>
  <c r="AB16" i="25"/>
  <c r="T16" i="25"/>
  <c r="L16" i="25"/>
  <c r="AG15" i="25"/>
  <c r="AC15" i="25"/>
  <c r="Y15" i="25"/>
  <c r="U15" i="25"/>
  <c r="Q15" i="25"/>
  <c r="M15" i="25"/>
  <c r="I15" i="25"/>
  <c r="AG13" i="25"/>
  <c r="AC13" i="25"/>
  <c r="Y13" i="25"/>
  <c r="U13" i="25"/>
  <c r="Q13" i="25"/>
  <c r="M13" i="25"/>
  <c r="I13" i="25"/>
  <c r="AI15" i="25"/>
  <c r="AE15" i="25"/>
  <c r="AA15" i="25"/>
  <c r="W15" i="25"/>
  <c r="S15" i="25"/>
  <c r="O15" i="25"/>
  <c r="K15" i="25"/>
  <c r="AI13" i="25"/>
  <c r="AE13" i="25"/>
  <c r="AA13" i="25"/>
  <c r="W13" i="25"/>
  <c r="S13" i="25"/>
  <c r="O13" i="25"/>
  <c r="K13" i="25"/>
  <c r="AC3" i="28"/>
  <c r="AC5" i="28"/>
  <c r="AC6" i="28"/>
  <c r="X4" i="28"/>
  <c r="X7" i="28"/>
  <c r="AC4" i="28"/>
  <c r="AB7" i="25"/>
  <c r="AG4" i="25"/>
  <c r="AJ14" i="28" l="1"/>
  <c r="AH15" i="28"/>
  <c r="AI16" i="28"/>
  <c r="AG17" i="28"/>
  <c r="AH18" i="28"/>
  <c r="AI19" i="28"/>
  <c r="AI20" i="28"/>
  <c r="AD21" i="28"/>
  <c r="AH22" i="28"/>
  <c r="AJ23" i="28"/>
  <c r="C24" i="28"/>
  <c r="AH24" i="28" s="1"/>
  <c r="C25" i="28"/>
  <c r="Z25" i="28" s="1"/>
  <c r="C26" i="28"/>
  <c r="AG26" i="28" s="1"/>
  <c r="C27" i="28"/>
  <c r="AJ27" i="28" s="1"/>
  <c r="C28" i="28"/>
  <c r="AG28" i="28" s="1"/>
  <c r="C29" i="28"/>
  <c r="V29" i="28" s="1"/>
  <c r="C30" i="28"/>
  <c r="AJ30" i="28" s="1"/>
  <c r="C31" i="28"/>
  <c r="AJ31" i="28" s="1"/>
  <c r="C32" i="28"/>
  <c r="AJ32" i="28" s="1"/>
  <c r="AI13" i="28"/>
  <c r="C3" i="27"/>
  <c r="C4" i="27"/>
  <c r="C5" i="27"/>
  <c r="C6" i="27"/>
  <c r="C7" i="27"/>
  <c r="C8" i="27"/>
  <c r="C9" i="27"/>
  <c r="C10" i="27"/>
  <c r="C11" i="27"/>
  <c r="AH19" i="28" l="1"/>
  <c r="O23" i="28"/>
  <c r="AA27" i="28"/>
  <c r="AE27" i="28"/>
  <c r="N19" i="28"/>
  <c r="S23" i="28"/>
  <c r="G31" i="28"/>
  <c r="AD19" i="28"/>
  <c r="AI23" i="28"/>
  <c r="S22" i="28"/>
  <c r="I14" i="28"/>
  <c r="F19" i="28"/>
  <c r="K27" i="28"/>
  <c r="K31" i="28"/>
  <c r="R19" i="28"/>
  <c r="AA23" i="28"/>
  <c r="O27" i="28"/>
  <c r="AI27" i="28"/>
  <c r="W31" i="28"/>
  <c r="Y14" i="28"/>
  <c r="V19" i="28"/>
  <c r="K23" i="28"/>
  <c r="AE23" i="28"/>
  <c r="S27" i="28"/>
  <c r="U30" i="28"/>
  <c r="O31" i="28"/>
  <c r="AA31" i="28"/>
  <c r="AE31" i="28"/>
  <c r="J19" i="28"/>
  <c r="Z19" i="28"/>
  <c r="G23" i="28"/>
  <c r="W23" i="28"/>
  <c r="G27" i="28"/>
  <c r="W27" i="28"/>
  <c r="S31" i="28"/>
  <c r="AI31" i="28"/>
  <c r="AI22" i="28"/>
  <c r="G18" i="28"/>
  <c r="J26" i="28"/>
  <c r="W18" i="28"/>
  <c r="Z26" i="28"/>
  <c r="N28" i="28"/>
  <c r="O24" i="28"/>
  <c r="D10" i="27"/>
  <c r="D6" i="27"/>
  <c r="J29" i="28"/>
  <c r="D2" i="27"/>
  <c r="L20" i="28"/>
  <c r="N32" i="28"/>
  <c r="K18" i="28"/>
  <c r="AA18" i="28"/>
  <c r="G22" i="28"/>
  <c r="W22" i="28"/>
  <c r="N26" i="28"/>
  <c r="AD26" i="28"/>
  <c r="I30" i="28"/>
  <c r="Y30" i="28"/>
  <c r="O18" i="28"/>
  <c r="AE18" i="28"/>
  <c r="K22" i="28"/>
  <c r="AA22" i="28"/>
  <c r="AD25" i="28"/>
  <c r="R26" i="28"/>
  <c r="AH26" i="28"/>
  <c r="M30" i="28"/>
  <c r="AC30" i="28"/>
  <c r="S18" i="28"/>
  <c r="AI18" i="28"/>
  <c r="O22" i="28"/>
  <c r="AE22" i="28"/>
  <c r="F26" i="28"/>
  <c r="V26" i="28"/>
  <c r="Q30" i="28"/>
  <c r="AG30" i="28"/>
  <c r="M14" i="28"/>
  <c r="L18" i="28"/>
  <c r="X18" i="28"/>
  <c r="AB18" i="28"/>
  <c r="AJ18" i="28"/>
  <c r="P22" i="28"/>
  <c r="T22" i="28"/>
  <c r="X22" i="28"/>
  <c r="AB22" i="28"/>
  <c r="AF22" i="28"/>
  <c r="AJ22" i="28"/>
  <c r="G26" i="28"/>
  <c r="K26" i="28"/>
  <c r="O26" i="28"/>
  <c r="S26" i="28"/>
  <c r="W26" i="28"/>
  <c r="AA26" i="28"/>
  <c r="AE26" i="28"/>
  <c r="AI26" i="28"/>
  <c r="F30" i="28"/>
  <c r="J30" i="28"/>
  <c r="N30" i="28"/>
  <c r="R30" i="28"/>
  <c r="V30" i="28"/>
  <c r="Z30" i="28"/>
  <c r="AD30" i="28"/>
  <c r="AH30" i="28"/>
  <c r="H18" i="28"/>
  <c r="T18" i="28"/>
  <c r="H22" i="28"/>
  <c r="Q14" i="28"/>
  <c r="AG14" i="28"/>
  <c r="I18" i="28"/>
  <c r="M18" i="28"/>
  <c r="Q18" i="28"/>
  <c r="U18" i="28"/>
  <c r="Y18" i="28"/>
  <c r="AC18" i="28"/>
  <c r="AG18" i="28"/>
  <c r="I22" i="28"/>
  <c r="M22" i="28"/>
  <c r="Q22" i="28"/>
  <c r="U22" i="28"/>
  <c r="Y22" i="28"/>
  <c r="AC22" i="28"/>
  <c r="AG22" i="28"/>
  <c r="H26" i="28"/>
  <c r="L26" i="28"/>
  <c r="P26" i="28"/>
  <c r="T26" i="28"/>
  <c r="X26" i="28"/>
  <c r="AB26" i="28"/>
  <c r="AF26" i="28"/>
  <c r="AJ26" i="28"/>
  <c r="G30" i="28"/>
  <c r="K30" i="28"/>
  <c r="O30" i="28"/>
  <c r="S30" i="28"/>
  <c r="W30" i="28"/>
  <c r="AA30" i="28"/>
  <c r="AE30" i="28"/>
  <c r="AI30" i="28"/>
  <c r="AC14" i="28"/>
  <c r="P18" i="28"/>
  <c r="AF18" i="28"/>
  <c r="L22" i="28"/>
  <c r="U14" i="28"/>
  <c r="F18" i="28"/>
  <c r="J18" i="28"/>
  <c r="N18" i="28"/>
  <c r="R18" i="28"/>
  <c r="V18" i="28"/>
  <c r="Z18" i="28"/>
  <c r="AD18" i="28"/>
  <c r="F22" i="28"/>
  <c r="J22" i="28"/>
  <c r="N22" i="28"/>
  <c r="R22" i="28"/>
  <c r="V22" i="28"/>
  <c r="Z22" i="28"/>
  <c r="AD22" i="28"/>
  <c r="I26" i="28"/>
  <c r="M26" i="28"/>
  <c r="Q26" i="28"/>
  <c r="U26" i="28"/>
  <c r="Y26" i="28"/>
  <c r="AC26" i="28"/>
  <c r="H30" i="28"/>
  <c r="L30" i="28"/>
  <c r="P30" i="28"/>
  <c r="T30" i="28"/>
  <c r="X30" i="28"/>
  <c r="AB30" i="28"/>
  <c r="AF30" i="28"/>
  <c r="AJ20" i="28"/>
  <c r="G24" i="28"/>
  <c r="F28" i="28"/>
  <c r="F32" i="28"/>
  <c r="T20" i="28"/>
  <c r="W24" i="28"/>
  <c r="V28" i="28"/>
  <c r="V32" i="28"/>
  <c r="AB20" i="28"/>
  <c r="AE24" i="28"/>
  <c r="AD28" i="28"/>
  <c r="AD32" i="28"/>
  <c r="I20" i="28"/>
  <c r="Q20" i="28"/>
  <c r="Y20" i="28"/>
  <c r="AG20" i="28"/>
  <c r="L24" i="28"/>
  <c r="T24" i="28"/>
  <c r="AB24" i="28"/>
  <c r="AJ24" i="28"/>
  <c r="K28" i="28"/>
  <c r="S28" i="28"/>
  <c r="AA28" i="28"/>
  <c r="AI28" i="28"/>
  <c r="M32" i="28"/>
  <c r="U32" i="28"/>
  <c r="AC32" i="28"/>
  <c r="M20" i="28"/>
  <c r="U20" i="28"/>
  <c r="AC20" i="28"/>
  <c r="H24" i="28"/>
  <c r="P24" i="28"/>
  <c r="X24" i="28"/>
  <c r="AF24" i="28"/>
  <c r="G28" i="28"/>
  <c r="O28" i="28"/>
  <c r="W28" i="28"/>
  <c r="AE28" i="28"/>
  <c r="I32" i="28"/>
  <c r="Q32" i="28"/>
  <c r="Y32" i="28"/>
  <c r="AG32" i="28"/>
  <c r="H20" i="28"/>
  <c r="P20" i="28"/>
  <c r="X20" i="28"/>
  <c r="AF20" i="28"/>
  <c r="K24" i="28"/>
  <c r="S24" i="28"/>
  <c r="AA24" i="28"/>
  <c r="AI24" i="28"/>
  <c r="J28" i="28"/>
  <c r="R28" i="28"/>
  <c r="Z28" i="28"/>
  <c r="AH28" i="28"/>
  <c r="J32" i="28"/>
  <c r="R32" i="28"/>
  <c r="Z32" i="28"/>
  <c r="AH32" i="28"/>
  <c r="Z29" i="28"/>
  <c r="F17" i="28"/>
  <c r="R21" i="28"/>
  <c r="V17" i="28"/>
  <c r="AH21" i="28"/>
  <c r="N25" i="28"/>
  <c r="H19" i="28"/>
  <c r="L19" i="28"/>
  <c r="P19" i="28"/>
  <c r="T19" i="28"/>
  <c r="X19" i="28"/>
  <c r="AB19" i="28"/>
  <c r="AF19" i="28"/>
  <c r="AJ19" i="28"/>
  <c r="I23" i="28"/>
  <c r="M23" i="28"/>
  <c r="Q23" i="28"/>
  <c r="U23" i="28"/>
  <c r="Y23" i="28"/>
  <c r="AC23" i="28"/>
  <c r="AG23" i="28"/>
  <c r="I27" i="28"/>
  <c r="M27" i="28"/>
  <c r="Q27" i="28"/>
  <c r="U27" i="28"/>
  <c r="Y27" i="28"/>
  <c r="AC27" i="28"/>
  <c r="AG27" i="28"/>
  <c r="I31" i="28"/>
  <c r="M31" i="28"/>
  <c r="Q31" i="28"/>
  <c r="U31" i="28"/>
  <c r="Y31" i="28"/>
  <c r="AC31" i="28"/>
  <c r="AG31" i="28"/>
  <c r="D8" i="27"/>
  <c r="D4" i="27"/>
  <c r="I19" i="28"/>
  <c r="M19" i="28"/>
  <c r="Q19" i="28"/>
  <c r="U19" i="28"/>
  <c r="Y19" i="28"/>
  <c r="AC19" i="28"/>
  <c r="AG19" i="28"/>
  <c r="F23" i="28"/>
  <c r="J23" i="28"/>
  <c r="N23" i="28"/>
  <c r="R23" i="28"/>
  <c r="V23" i="28"/>
  <c r="Z23" i="28"/>
  <c r="AD23" i="28"/>
  <c r="AH23" i="28"/>
  <c r="F27" i="28"/>
  <c r="J27" i="28"/>
  <c r="N27" i="28"/>
  <c r="R27" i="28"/>
  <c r="V27" i="28"/>
  <c r="Z27" i="28"/>
  <c r="AD27" i="28"/>
  <c r="AH27" i="28"/>
  <c r="F31" i="28"/>
  <c r="J31" i="28"/>
  <c r="N31" i="28"/>
  <c r="R31" i="28"/>
  <c r="V31" i="28"/>
  <c r="Z31" i="28"/>
  <c r="AD31" i="28"/>
  <c r="AH31" i="28"/>
  <c r="D11" i="27"/>
  <c r="D9" i="27"/>
  <c r="D7" i="27"/>
  <c r="D5" i="27"/>
  <c r="D3" i="27"/>
  <c r="G19" i="28"/>
  <c r="K19" i="28"/>
  <c r="O19" i="28"/>
  <c r="S19" i="28"/>
  <c r="W19" i="28"/>
  <c r="AA19" i="28"/>
  <c r="AE19" i="28"/>
  <c r="H23" i="28"/>
  <c r="L23" i="28"/>
  <c r="P23" i="28"/>
  <c r="T23" i="28"/>
  <c r="X23" i="28"/>
  <c r="AB23" i="28"/>
  <c r="AF23" i="28"/>
  <c r="H27" i="28"/>
  <c r="L27" i="28"/>
  <c r="P27" i="28"/>
  <c r="T27" i="28"/>
  <c r="X27" i="28"/>
  <c r="AB27" i="28"/>
  <c r="AF27" i="28"/>
  <c r="H31" i="28"/>
  <c r="L31" i="28"/>
  <c r="P31" i="28"/>
  <c r="T31" i="28"/>
  <c r="X31" i="28"/>
  <c r="AB31" i="28"/>
  <c r="AF31" i="28"/>
  <c r="AG29" i="28"/>
  <c r="T16" i="28"/>
  <c r="AJ16" i="28"/>
  <c r="J16" i="28"/>
  <c r="U16" i="28"/>
  <c r="AF16" i="28"/>
  <c r="F16" i="28"/>
  <c r="L16" i="28"/>
  <c r="Q16" i="28"/>
  <c r="V16" i="28"/>
  <c r="AB16" i="28"/>
  <c r="AG16" i="28"/>
  <c r="I16" i="28"/>
  <c r="N16" i="28"/>
  <c r="Y16" i="28"/>
  <c r="AD16" i="28"/>
  <c r="P16" i="28"/>
  <c r="Z16" i="28"/>
  <c r="H16" i="28"/>
  <c r="M16" i="28"/>
  <c r="R16" i="28"/>
  <c r="X16" i="28"/>
  <c r="AC16" i="28"/>
  <c r="AH16" i="28"/>
  <c r="G15" i="28"/>
  <c r="K15" i="28"/>
  <c r="O15" i="28"/>
  <c r="S15" i="28"/>
  <c r="W15" i="28"/>
  <c r="AA15" i="28"/>
  <c r="AE15" i="28"/>
  <c r="AI15" i="28"/>
  <c r="H15" i="28"/>
  <c r="L15" i="28"/>
  <c r="P15" i="28"/>
  <c r="T15" i="28"/>
  <c r="X15" i="28"/>
  <c r="AB15" i="28"/>
  <c r="AF15" i="28"/>
  <c r="AJ15" i="28"/>
  <c r="I15" i="28"/>
  <c r="M15" i="28"/>
  <c r="Q15" i="28"/>
  <c r="U15" i="28"/>
  <c r="Y15" i="28"/>
  <c r="AC15" i="28"/>
  <c r="AG15" i="28"/>
  <c r="F15" i="28"/>
  <c r="J15" i="28"/>
  <c r="N15" i="28"/>
  <c r="R15" i="28"/>
  <c r="V15" i="28"/>
  <c r="Z15" i="28"/>
  <c r="AD15" i="28"/>
  <c r="F14" i="28"/>
  <c r="N14" i="28"/>
  <c r="V14" i="28"/>
  <c r="AD14" i="28"/>
  <c r="G14" i="28"/>
  <c r="K14" i="28"/>
  <c r="O14" i="28"/>
  <c r="S14" i="28"/>
  <c r="W14" i="28"/>
  <c r="AA14" i="28"/>
  <c r="AE14" i="28"/>
  <c r="AI14" i="28"/>
  <c r="J14" i="28"/>
  <c r="R14" i="28"/>
  <c r="Z14" i="28"/>
  <c r="AH14" i="28"/>
  <c r="H14" i="28"/>
  <c r="L14" i="28"/>
  <c r="P14" i="28"/>
  <c r="T14" i="28"/>
  <c r="X14" i="28"/>
  <c r="AB14" i="28"/>
  <c r="AF14" i="28"/>
  <c r="J17" i="28"/>
  <c r="Z17" i="28"/>
  <c r="F21" i="28"/>
  <c r="V21" i="28"/>
  <c r="R25" i="28"/>
  <c r="AH25" i="28"/>
  <c r="N29" i="28"/>
  <c r="AD29" i="28"/>
  <c r="AG25" i="28"/>
  <c r="G16" i="28"/>
  <c r="K16" i="28"/>
  <c r="O16" i="28"/>
  <c r="S16" i="28"/>
  <c r="W16" i="28"/>
  <c r="AA16" i="28"/>
  <c r="AE16" i="28"/>
  <c r="N17" i="28"/>
  <c r="AD17" i="28"/>
  <c r="F20" i="28"/>
  <c r="J20" i="28"/>
  <c r="N20" i="28"/>
  <c r="R20" i="28"/>
  <c r="V20" i="28"/>
  <c r="Z20" i="28"/>
  <c r="AD20" i="28"/>
  <c r="AH20" i="28"/>
  <c r="J21" i="28"/>
  <c r="Z21" i="28"/>
  <c r="I24" i="28"/>
  <c r="M24" i="28"/>
  <c r="Q24" i="28"/>
  <c r="U24" i="28"/>
  <c r="Y24" i="28"/>
  <c r="AC24" i="28"/>
  <c r="AG24" i="28"/>
  <c r="F25" i="28"/>
  <c r="V25" i="28"/>
  <c r="H28" i="28"/>
  <c r="L28" i="28"/>
  <c r="P28" i="28"/>
  <c r="T28" i="28"/>
  <c r="X28" i="28"/>
  <c r="AB28" i="28"/>
  <c r="AF28" i="28"/>
  <c r="AJ28" i="28"/>
  <c r="R29" i="28"/>
  <c r="AH29" i="28"/>
  <c r="G32" i="28"/>
  <c r="K32" i="28"/>
  <c r="O32" i="28"/>
  <c r="S32" i="28"/>
  <c r="W32" i="28"/>
  <c r="AA32" i="28"/>
  <c r="AE32" i="28"/>
  <c r="AI32" i="28"/>
  <c r="AG21" i="28"/>
  <c r="R17" i="28"/>
  <c r="AH17" i="28"/>
  <c r="G20" i="28"/>
  <c r="K20" i="28"/>
  <c r="O20" i="28"/>
  <c r="S20" i="28"/>
  <c r="W20" i="28"/>
  <c r="AA20" i="28"/>
  <c r="AE20" i="28"/>
  <c r="N21" i="28"/>
  <c r="F24" i="28"/>
  <c r="J24" i="28"/>
  <c r="N24" i="28"/>
  <c r="R24" i="28"/>
  <c r="V24" i="28"/>
  <c r="Z24" i="28"/>
  <c r="AD24" i="28"/>
  <c r="J25" i="28"/>
  <c r="I28" i="28"/>
  <c r="M28" i="28"/>
  <c r="Q28" i="28"/>
  <c r="U28" i="28"/>
  <c r="Y28" i="28"/>
  <c r="AC28" i="28"/>
  <c r="F29" i="28"/>
  <c r="H32" i="28"/>
  <c r="L32" i="28"/>
  <c r="P32" i="28"/>
  <c r="T32" i="28"/>
  <c r="X32" i="28"/>
  <c r="AB32" i="28"/>
  <c r="AF32" i="28"/>
  <c r="G17" i="28"/>
  <c r="K17" i="28"/>
  <c r="O17" i="28"/>
  <c r="S17" i="28"/>
  <c r="W17" i="28"/>
  <c r="AA17" i="28"/>
  <c r="AE17" i="28"/>
  <c r="AI17" i="28"/>
  <c r="G21" i="28"/>
  <c r="K21" i="28"/>
  <c r="O21" i="28"/>
  <c r="S21" i="28"/>
  <c r="W21" i="28"/>
  <c r="AA21" i="28"/>
  <c r="AE21" i="28"/>
  <c r="AI21" i="28"/>
  <c r="G25" i="28"/>
  <c r="K25" i="28"/>
  <c r="O25" i="28"/>
  <c r="S25" i="28"/>
  <c r="W25" i="28"/>
  <c r="AA25" i="28"/>
  <c r="AE25" i="28"/>
  <c r="AI25" i="28"/>
  <c r="G29" i="28"/>
  <c r="K29" i="28"/>
  <c r="O29" i="28"/>
  <c r="S29" i="28"/>
  <c r="W29" i="28"/>
  <c r="AA29" i="28"/>
  <c r="AE29" i="28"/>
  <c r="AI29" i="28"/>
  <c r="H17" i="28"/>
  <c r="L17" i="28"/>
  <c r="P17" i="28"/>
  <c r="T17" i="28"/>
  <c r="X17" i="28"/>
  <c r="AB17" i="28"/>
  <c r="AF17" i="28"/>
  <c r="AJ17" i="28"/>
  <c r="H21" i="28"/>
  <c r="L21" i="28"/>
  <c r="P21" i="28"/>
  <c r="T21" i="28"/>
  <c r="X21" i="28"/>
  <c r="AB21" i="28"/>
  <c r="AF21" i="28"/>
  <c r="AJ21" i="28"/>
  <c r="H25" i="28"/>
  <c r="L25" i="28"/>
  <c r="P25" i="28"/>
  <c r="T25" i="28"/>
  <c r="X25" i="28"/>
  <c r="AB25" i="28"/>
  <c r="AF25" i="28"/>
  <c r="AJ25" i="28"/>
  <c r="H29" i="28"/>
  <c r="L29" i="28"/>
  <c r="P29" i="28"/>
  <c r="T29" i="28"/>
  <c r="X29" i="28"/>
  <c r="AB29" i="28"/>
  <c r="AF29" i="28"/>
  <c r="AJ29" i="28"/>
  <c r="I17" i="28"/>
  <c r="M17" i="28"/>
  <c r="Q17" i="28"/>
  <c r="U17" i="28"/>
  <c r="Y17" i="28"/>
  <c r="AC17" i="28"/>
  <c r="I21" i="28"/>
  <c r="M21" i="28"/>
  <c r="Q21" i="28"/>
  <c r="U21" i="28"/>
  <c r="Y21" i="28"/>
  <c r="AC21" i="28"/>
  <c r="I25" i="28"/>
  <c r="M25" i="28"/>
  <c r="Q25" i="28"/>
  <c r="U25" i="28"/>
  <c r="Y25" i="28"/>
  <c r="AC25" i="28"/>
  <c r="I29" i="28"/>
  <c r="M29" i="28"/>
  <c r="Q29" i="28"/>
  <c r="U29" i="28"/>
  <c r="Y29" i="28"/>
  <c r="AC29" i="28"/>
  <c r="L13" i="28"/>
  <c r="T13" i="28"/>
  <c r="AB13" i="28"/>
  <c r="I13" i="28"/>
  <c r="M13" i="28"/>
  <c r="Q13" i="28"/>
  <c r="U13" i="28"/>
  <c r="Y13" i="28"/>
  <c r="AC13" i="28"/>
  <c r="AG13" i="28"/>
  <c r="H13" i="28"/>
  <c r="X13" i="28"/>
  <c r="AF13" i="28"/>
  <c r="F13" i="28"/>
  <c r="J13" i="28"/>
  <c r="N13" i="28"/>
  <c r="R13" i="28"/>
  <c r="V13" i="28"/>
  <c r="Z13" i="28"/>
  <c r="AD13" i="28"/>
  <c r="AH13" i="28"/>
  <c r="P13" i="28"/>
  <c r="AJ13" i="28"/>
  <c r="G13" i="28"/>
  <c r="K13" i="28"/>
  <c r="O13" i="28"/>
  <c r="S13" i="28"/>
  <c r="W13" i="28"/>
  <c r="AA13" i="28"/>
  <c r="AE13" i="28"/>
  <c r="AN16" i="25" l="1"/>
  <c r="AN31" i="25"/>
  <c r="AN28" i="25"/>
  <c r="AN32" i="25"/>
  <c r="AN30" i="25"/>
  <c r="AM32" i="25"/>
  <c r="AL28" i="25"/>
  <c r="AN26" i="25"/>
  <c r="AL20" i="25"/>
  <c r="AL16" i="25"/>
  <c r="AM28" i="25"/>
  <c r="AK28" i="25"/>
  <c r="AN24" i="25"/>
  <c r="AK31" i="25"/>
  <c r="AN29" i="25"/>
  <c r="AN17" i="25"/>
  <c r="AN18" i="25"/>
  <c r="AN20" i="25"/>
  <c r="AK27" i="25"/>
  <c r="AN22" i="25"/>
  <c r="AM24" i="25"/>
  <c r="AN14" i="25"/>
  <c r="AN25" i="25"/>
  <c r="AN19" i="25"/>
  <c r="AN15" i="25"/>
  <c r="AL14" i="25"/>
  <c r="AL32" i="25"/>
  <c r="AM31" i="25"/>
  <c r="AL24" i="25"/>
  <c r="AL15" i="25"/>
  <c r="AK32" i="25"/>
  <c r="AN27" i="25"/>
  <c r="AK24" i="25"/>
  <c r="AM27" i="25"/>
  <c r="AM26" i="25"/>
  <c r="AM30" i="25"/>
  <c r="AL30" i="25"/>
  <c r="AM29" i="25"/>
  <c r="AL26" i="25"/>
  <c r="AM25" i="25"/>
  <c r="AL22" i="25"/>
  <c r="AL18" i="25"/>
  <c r="AK30" i="25"/>
  <c r="AK29" i="25"/>
  <c r="AK26" i="25"/>
  <c r="AK25" i="25"/>
  <c r="AM23" i="25"/>
  <c r="AN21" i="25"/>
  <c r="AK17" i="25"/>
  <c r="AM17" i="25"/>
  <c r="AL31" i="25"/>
  <c r="AL29" i="25"/>
  <c r="AL27" i="25"/>
  <c r="AL25" i="25"/>
  <c r="AL23" i="25"/>
  <c r="AL21" i="25"/>
  <c r="AM20" i="25"/>
  <c r="AK20" i="25"/>
  <c r="AL17" i="25"/>
  <c r="AM16" i="25"/>
  <c r="AK16" i="25"/>
  <c r="AK21" i="25"/>
  <c r="AM21" i="25"/>
  <c r="AK23" i="25"/>
  <c r="AK19" i="25"/>
  <c r="AM19" i="25"/>
  <c r="AK15" i="25"/>
  <c r="AM15" i="25"/>
  <c r="AN23" i="25"/>
  <c r="AM22" i="25"/>
  <c r="AK22" i="25"/>
  <c r="AL19" i="25"/>
  <c r="AM18" i="25"/>
  <c r="AK18" i="25"/>
  <c r="AK14" i="25"/>
  <c r="AM14" i="25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Z14" i="24"/>
  <c r="AA14" i="24"/>
  <c r="AB14" i="24"/>
  <c r="AC14" i="24"/>
  <c r="AD14" i="24"/>
  <c r="AE14" i="24"/>
  <c r="AF14" i="24"/>
  <c r="AG14" i="24"/>
  <c r="AH14" i="24"/>
  <c r="AI14" i="24"/>
  <c r="AJ14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AB15" i="24"/>
  <c r="AC15" i="24"/>
  <c r="AD15" i="24"/>
  <c r="AE15" i="24"/>
  <c r="AF15" i="24"/>
  <c r="AG15" i="24"/>
  <c r="AH15" i="24"/>
  <c r="AI15" i="24"/>
  <c r="AJ15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AG16" i="24"/>
  <c r="AH16" i="24"/>
  <c r="AI16" i="24"/>
  <c r="AJ16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X17" i="24"/>
  <c r="Y17" i="24"/>
  <c r="Z17" i="24"/>
  <c r="AA17" i="24"/>
  <c r="AB17" i="24"/>
  <c r="AC17" i="24"/>
  <c r="AD17" i="24"/>
  <c r="AE17" i="24"/>
  <c r="AF17" i="24"/>
  <c r="AG17" i="24"/>
  <c r="AH17" i="24"/>
  <c r="AI17" i="24"/>
  <c r="AJ17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X18" i="24"/>
  <c r="Y18" i="24"/>
  <c r="Z18" i="24"/>
  <c r="AA18" i="24"/>
  <c r="AB18" i="24"/>
  <c r="AC18" i="24"/>
  <c r="AD18" i="24"/>
  <c r="AE18" i="24"/>
  <c r="AF18" i="24"/>
  <c r="AG18" i="24"/>
  <c r="AH18" i="24"/>
  <c r="AI18" i="24"/>
  <c r="AJ18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X19" i="24"/>
  <c r="Y19" i="24"/>
  <c r="Z19" i="24"/>
  <c r="AA19" i="24"/>
  <c r="AB19" i="24"/>
  <c r="AC19" i="24"/>
  <c r="AD19" i="24"/>
  <c r="AE19" i="24"/>
  <c r="AF19" i="24"/>
  <c r="AG19" i="24"/>
  <c r="AH19" i="24"/>
  <c r="AI19" i="24"/>
  <c r="AJ19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AD20" i="24"/>
  <c r="AE20" i="24"/>
  <c r="AF20" i="24"/>
  <c r="AG20" i="24"/>
  <c r="AH20" i="24"/>
  <c r="AI20" i="24"/>
  <c r="AJ20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Y21" i="24"/>
  <c r="Z21" i="24"/>
  <c r="AA21" i="24"/>
  <c r="AB21" i="24"/>
  <c r="AC21" i="24"/>
  <c r="AD21" i="24"/>
  <c r="AE21" i="24"/>
  <c r="AF21" i="24"/>
  <c r="AG21" i="24"/>
  <c r="AH21" i="24"/>
  <c r="AI21" i="24"/>
  <c r="AJ21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Z22" i="24"/>
  <c r="AA22" i="24"/>
  <c r="AB22" i="24"/>
  <c r="AC22" i="24"/>
  <c r="AD22" i="24"/>
  <c r="AE22" i="24"/>
  <c r="AF22" i="24"/>
  <c r="AG22" i="24"/>
  <c r="AH22" i="24"/>
  <c r="AI22" i="24"/>
  <c r="AJ22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S23" i="24"/>
  <c r="T23" i="24"/>
  <c r="U23" i="24"/>
  <c r="V23" i="24"/>
  <c r="W23" i="24"/>
  <c r="X23" i="24"/>
  <c r="Y23" i="24"/>
  <c r="Z23" i="24"/>
  <c r="AA23" i="24"/>
  <c r="AB23" i="24"/>
  <c r="AC23" i="24"/>
  <c r="AD23" i="24"/>
  <c r="AE23" i="24"/>
  <c r="AF23" i="24"/>
  <c r="AG23" i="24"/>
  <c r="AH23" i="24"/>
  <c r="AI23" i="24"/>
  <c r="AJ23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S24" i="24"/>
  <c r="T24" i="24"/>
  <c r="U24" i="24"/>
  <c r="V24" i="24"/>
  <c r="W24" i="24"/>
  <c r="X24" i="24"/>
  <c r="Y24" i="24"/>
  <c r="Z24" i="24"/>
  <c r="AA24" i="24"/>
  <c r="AB24" i="24"/>
  <c r="AC24" i="24"/>
  <c r="AD24" i="24"/>
  <c r="AE24" i="24"/>
  <c r="AF24" i="24"/>
  <c r="AG24" i="24"/>
  <c r="AH24" i="24"/>
  <c r="AI24" i="24"/>
  <c r="AJ24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X25" i="24"/>
  <c r="Y25" i="24"/>
  <c r="Z25" i="24"/>
  <c r="AA25" i="24"/>
  <c r="AB25" i="24"/>
  <c r="AC25" i="24"/>
  <c r="AD25" i="24"/>
  <c r="AE25" i="24"/>
  <c r="AF25" i="24"/>
  <c r="AG25" i="24"/>
  <c r="AH25" i="24"/>
  <c r="AI25" i="24"/>
  <c r="AJ25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W26" i="24"/>
  <c r="X26" i="24"/>
  <c r="Y26" i="24"/>
  <c r="Z26" i="24"/>
  <c r="AA26" i="24"/>
  <c r="AB26" i="24"/>
  <c r="AC26" i="24"/>
  <c r="AD26" i="24"/>
  <c r="AE26" i="24"/>
  <c r="AF26" i="24"/>
  <c r="AG26" i="24"/>
  <c r="AH26" i="24"/>
  <c r="AI26" i="24"/>
  <c r="AJ26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S27" i="24"/>
  <c r="T27" i="24"/>
  <c r="U27" i="24"/>
  <c r="V27" i="24"/>
  <c r="W27" i="24"/>
  <c r="X27" i="24"/>
  <c r="Y27" i="24"/>
  <c r="Z27" i="24"/>
  <c r="AA27" i="24"/>
  <c r="AB27" i="24"/>
  <c r="AC27" i="24"/>
  <c r="AD27" i="24"/>
  <c r="AE27" i="24"/>
  <c r="AF27" i="24"/>
  <c r="AG27" i="24"/>
  <c r="AH27" i="24"/>
  <c r="AI27" i="24"/>
  <c r="AJ27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U28" i="24"/>
  <c r="V28" i="24"/>
  <c r="W28" i="24"/>
  <c r="X28" i="24"/>
  <c r="Y28" i="24"/>
  <c r="Z28" i="24"/>
  <c r="AA28" i="24"/>
  <c r="AB28" i="24"/>
  <c r="AC28" i="24"/>
  <c r="AD28" i="24"/>
  <c r="AE28" i="24"/>
  <c r="AF28" i="24"/>
  <c r="AG28" i="24"/>
  <c r="AH28" i="24"/>
  <c r="AI28" i="24"/>
  <c r="AJ28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X29" i="24"/>
  <c r="Y29" i="24"/>
  <c r="Z29" i="24"/>
  <c r="AA29" i="24"/>
  <c r="AB29" i="24"/>
  <c r="AC29" i="24"/>
  <c r="AD29" i="24"/>
  <c r="AE29" i="24"/>
  <c r="AF29" i="24"/>
  <c r="AG29" i="24"/>
  <c r="AH29" i="24"/>
  <c r="AI29" i="24"/>
  <c r="AJ29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X30" i="24"/>
  <c r="Y30" i="24"/>
  <c r="Z30" i="24"/>
  <c r="AA30" i="24"/>
  <c r="AB30" i="24"/>
  <c r="AC30" i="24"/>
  <c r="AD30" i="24"/>
  <c r="AE30" i="24"/>
  <c r="AF30" i="24"/>
  <c r="AG30" i="24"/>
  <c r="AH30" i="24"/>
  <c r="AI30" i="24"/>
  <c r="AJ30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X31" i="24"/>
  <c r="Y31" i="24"/>
  <c r="Z31" i="24"/>
  <c r="AA31" i="24"/>
  <c r="AB31" i="24"/>
  <c r="AC31" i="24"/>
  <c r="AD31" i="24"/>
  <c r="AE31" i="24"/>
  <c r="AF31" i="24"/>
  <c r="AG31" i="24"/>
  <c r="AH31" i="24"/>
  <c r="AI31" i="24"/>
  <c r="AJ31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AA32" i="24"/>
  <c r="AB32" i="24"/>
  <c r="AC32" i="24"/>
  <c r="AD32" i="24"/>
  <c r="AE32" i="24"/>
  <c r="AF32" i="24"/>
  <c r="AG32" i="24"/>
  <c r="AH32" i="24"/>
  <c r="AI32" i="24"/>
  <c r="AJ32" i="24"/>
  <c r="AJ13" i="24"/>
  <c r="AI13" i="24"/>
  <c r="V13" i="24"/>
  <c r="X13" i="24"/>
  <c r="Y13" i="24"/>
  <c r="Z13" i="24"/>
  <c r="AA13" i="24"/>
  <c r="AB13" i="24"/>
  <c r="AC13" i="24"/>
  <c r="AD13" i="24"/>
  <c r="AE13" i="24"/>
  <c r="AF13" i="24"/>
  <c r="AG13" i="24"/>
  <c r="AH13" i="24"/>
  <c r="W13" i="24"/>
  <c r="O13" i="24"/>
  <c r="P13" i="24"/>
  <c r="Q13" i="24"/>
  <c r="R13" i="24"/>
  <c r="S13" i="24"/>
  <c r="T13" i="24"/>
  <c r="U13" i="24"/>
  <c r="L13" i="24"/>
  <c r="M13" i="24"/>
  <c r="N13" i="24"/>
  <c r="K13" i="24"/>
  <c r="J13" i="24"/>
  <c r="I13" i="24"/>
  <c r="H13" i="24"/>
  <c r="G13" i="24"/>
  <c r="F13" i="24"/>
  <c r="AN13" i="25" l="1"/>
  <c r="AK13" i="25"/>
  <c r="AM13" i="25"/>
  <c r="AL13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GINNY CHAN (Administrative Assistant)</author>
  </authors>
  <commentList>
    <comment ref="A12" authorId="0" shapeId="0" xr:uid="{611D09EE-DEFC-4744-96D7-1F184516D23A}">
      <text>
        <r>
          <rPr>
            <b/>
            <sz val="9"/>
            <color indexed="81"/>
            <rFont val="Tahoma"/>
            <family val="2"/>
          </rPr>
          <t>GINNY CHAN (Administrative Assistant):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GINNY CHAN (Administrative Assistant)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GINNY CHAN (Administrative Assistant):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GINNY CHAN (Administrative Assistant)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GINNY CHAN (Administrative Assistant):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<sst xmlns="http://schemas.openxmlformats.org/spreadsheetml/2006/main" count="8836" uniqueCount="1785">
  <si>
    <t>班別：</t>
    <phoneticPr fontId="3" type="noConversion"/>
  </si>
  <si>
    <t>姓名：</t>
    <phoneticPr fontId="3" type="noConversion"/>
  </si>
  <si>
    <t>分數</t>
  </si>
  <si>
    <t>不計算M2</t>
    <phoneticPr fontId="3" type="noConversion"/>
  </si>
  <si>
    <t>計算M2</t>
    <phoneticPr fontId="3" type="noConversion"/>
  </si>
  <si>
    <t>不計算M2(^新)</t>
    <phoneticPr fontId="3" type="noConversion"/>
  </si>
  <si>
    <t>計算M2(^新)</t>
    <phoneticPr fontId="3" type="noConversion"/>
  </si>
  <si>
    <t>^新計分法(適用於HKU, CUHK, PolyU, HKUST)</t>
  </si>
  <si>
    <t>學號：</t>
    <phoneticPr fontId="3" type="noConversion"/>
  </si>
  <si>
    <t>預期DSE成績</t>
    <phoneticPr fontId="3" type="noConversion"/>
  </si>
  <si>
    <t>中</t>
  </si>
  <si>
    <t>X1</t>
    <phoneticPr fontId="1" type="noConversion"/>
  </si>
  <si>
    <t>不同
計分
方式</t>
    <phoneticPr fontId="3" type="noConversion"/>
  </si>
  <si>
    <t xml:space="preserve">4+1： </t>
  </si>
  <si>
    <t>5**= 8.5, 5*=7, 5=5.5, 4=4, 3=3, …</t>
    <phoneticPr fontId="1" type="noConversion"/>
  </si>
  <si>
    <t>英</t>
  </si>
  <si>
    <t>X2</t>
    <phoneticPr fontId="1" type="noConversion"/>
  </si>
  <si>
    <t xml:space="preserve">4+2： </t>
  </si>
  <si>
    <t>上年收生成績中，HKU,PolyU及HKUST用了以上新計分法顯示；留意CUHK顯示的分數依然是5**=7</t>
  </si>
  <si>
    <t>數</t>
  </si>
  <si>
    <t>X3</t>
  </si>
  <si>
    <t>2+3：</t>
  </si>
  <si>
    <t>通</t>
  </si>
  <si>
    <t>M2</t>
    <phoneticPr fontId="1" type="noConversion"/>
  </si>
  <si>
    <t>Best5:</t>
  </si>
  <si>
    <t>不同大學的計分會有科目比重，</t>
    <phoneticPr fontId="3" type="noConversion"/>
  </si>
  <si>
    <t>Best6:</t>
    <phoneticPr fontId="1" type="noConversion"/>
  </si>
  <si>
    <t>請參照以下資料，可以自行按比重計分</t>
    <phoneticPr fontId="3" type="noConversion"/>
  </si>
  <si>
    <t>BAND</t>
    <phoneticPr fontId="3" type="noConversion"/>
  </si>
  <si>
    <t>次序</t>
    <phoneticPr fontId="3" type="noConversion"/>
  </si>
  <si>
    <t>課程編號</t>
    <phoneticPr fontId="3" type="noConversion"/>
  </si>
  <si>
    <t>院校</t>
    <phoneticPr fontId="3" type="noConversion"/>
  </si>
  <si>
    <t>課程名稱</t>
    <phoneticPr fontId="3" type="noConversion"/>
  </si>
  <si>
    <t>需否面試#</t>
    <phoneticPr fontId="3" type="noConversion"/>
  </si>
  <si>
    <t>學額</t>
    <phoneticPr fontId="3" type="noConversion"/>
  </si>
  <si>
    <t>計分
方式</t>
  </si>
  <si>
    <t>Mean</t>
    <phoneticPr fontId="3" type="noConversion"/>
  </si>
  <si>
    <t>4C+1X</t>
    <phoneticPr fontId="3" type="noConversion"/>
  </si>
  <si>
    <t>4C+2X</t>
    <phoneticPr fontId="3" type="noConversion"/>
  </si>
  <si>
    <t>Best
5</t>
    <phoneticPr fontId="3" type="noConversion"/>
  </si>
  <si>
    <t>Best
6</t>
    <phoneticPr fontId="1" type="noConversion"/>
  </si>
  <si>
    <t>Weighted Score</t>
    <phoneticPr fontId="3" type="noConversion"/>
  </si>
  <si>
    <t>中</t>
    <phoneticPr fontId="3" type="noConversion"/>
  </si>
  <si>
    <t>英</t>
    <phoneticPr fontId="3" type="noConversion"/>
  </si>
  <si>
    <t>數</t>
    <phoneticPr fontId="3" type="noConversion"/>
  </si>
  <si>
    <t>通</t>
    <phoneticPr fontId="3" type="noConversion"/>
  </si>
  <si>
    <t>X1</t>
    <phoneticPr fontId="3" type="noConversion"/>
  </si>
  <si>
    <t>X2</t>
    <phoneticPr fontId="3" type="noConversion"/>
  </si>
  <si>
    <t>X3</t>
    <phoneticPr fontId="3" type="noConversion"/>
  </si>
  <si>
    <t>M1/M2</t>
    <phoneticPr fontId="3" type="noConversion"/>
  </si>
  <si>
    <t>Best
6</t>
    <phoneticPr fontId="3" type="noConversion"/>
  </si>
  <si>
    <t>A</t>
    <phoneticPr fontId="3" type="noConversion"/>
  </si>
  <si>
    <t>護理學(榮譽)理學士組合課程 - 護理學(榮譽)理學士</t>
  </si>
  <si>
    <t>SSSDP</t>
  </si>
  <si>
    <t>由都會大學開辦：護理學榮譽學士（普通科）</t>
  </si>
  <si>
    <t>護理學(榮譽)理學士組合課程 - 精神健康護理學(榮譽)理學士</t>
  </si>
  <si>
    <t>B</t>
    <phoneticPr fontId="3" type="noConversion"/>
  </si>
  <si>
    <t>護理學學士</t>
  </si>
  <si>
    <t>HKBU</t>
  </si>
  <si>
    <t>工商管理學士(榮譽)</t>
  </si>
  <si>
    <t>CityU</t>
  </si>
  <si>
    <t>資訊系統學系 [選項: 工商管理學士(環球商業系統管理)、工商管理學士(資訊管理)]</t>
  </si>
  <si>
    <t>C</t>
    <phoneticPr fontId="3" type="noConversion"/>
  </si>
  <si>
    <t>PolyU</t>
  </si>
  <si>
    <t>管理及市場學(榮譽)工商管理學士組合課程</t>
  </si>
  <si>
    <t>CUHK</t>
  </si>
  <si>
    <t>LingnanU</t>
  </si>
  <si>
    <t>工商管理(榮譽)學士</t>
  </si>
  <si>
    <t>D</t>
    <phoneticPr fontId="3" type="noConversion"/>
  </si>
  <si>
    <t>E</t>
    <phoneticPr fontId="3" type="noConversion"/>
  </si>
  <si>
    <t xml:space="preserve">!: 今年轉新計分法，上年分數只作參考。 </t>
    <phoneticPr fontId="1" type="noConversion"/>
  </si>
  <si>
    <r>
      <t>#</t>
    </r>
    <r>
      <rPr>
        <sz val="12"/>
        <color theme="1"/>
        <rFont val="新細明體"/>
        <family val="2"/>
        <charset val="136"/>
      </rPr>
      <t>面試符號註解</t>
    </r>
  </si>
  <si>
    <t>@程式自己計算的分數，只作參考用</t>
  </si>
  <si>
    <t>Y</t>
  </si>
  <si>
    <t>N</t>
    <phoneticPr fontId="1" type="noConversion"/>
  </si>
  <si>
    <t>不需要面試</t>
    <phoneticPr fontId="1" type="noConversion"/>
  </si>
  <si>
    <t>-</t>
    <phoneticPr fontId="1" type="noConversion"/>
  </si>
  <si>
    <t>JS
U</t>
    <phoneticPr fontId="1" type="noConversion"/>
  </si>
  <si>
    <t>JS CO</t>
    <phoneticPr fontId="1" type="noConversion"/>
  </si>
  <si>
    <t>JS TY</t>
    <phoneticPr fontId="1" type="noConversion"/>
  </si>
  <si>
    <t>JS NA</t>
    <phoneticPr fontId="1" type="noConversion"/>
  </si>
  <si>
    <t>註解：</t>
  </si>
  <si>
    <t>大學沒有提供總分，因此用大學提供的收生等級計算</t>
  </si>
  <si>
    <t>JS Code</t>
    <phoneticPr fontId="1" type="noConversion"/>
  </si>
  <si>
    <t>Institutions</t>
    <phoneticPr fontId="1" type="noConversion"/>
  </si>
  <si>
    <t>Programme</t>
    <phoneticPr fontId="1" type="noConversion"/>
  </si>
  <si>
    <r>
      <rPr>
        <sz val="10"/>
        <rFont val="新細明體"/>
        <family val="2"/>
        <charset val="136"/>
      </rPr>
      <t>名稱</t>
    </r>
    <phoneticPr fontId="1" type="noConversion"/>
  </si>
  <si>
    <t>面試
(Y/N)</t>
  </si>
  <si>
    <t>Mean</t>
    <phoneticPr fontId="1" type="noConversion"/>
  </si>
  <si>
    <t>4C+1X(M)</t>
    <phoneticPr fontId="1" type="noConversion"/>
  </si>
  <si>
    <t>4C+2X(M)</t>
    <phoneticPr fontId="1" type="noConversion"/>
  </si>
  <si>
    <t>Best 5(M)</t>
    <phoneticPr fontId="1" type="noConversion"/>
  </si>
  <si>
    <t>Best6(M)</t>
    <phoneticPr fontId="1" type="noConversion"/>
  </si>
  <si>
    <t>X1(M)</t>
    <phoneticPr fontId="1" type="noConversion"/>
  </si>
  <si>
    <t>X2(M)</t>
    <phoneticPr fontId="1" type="noConversion"/>
  </si>
  <si>
    <t>X3(M)</t>
    <phoneticPr fontId="1" type="noConversion"/>
  </si>
  <si>
    <t>X4(M)</t>
    <phoneticPr fontId="1" type="noConversion"/>
  </si>
  <si>
    <t>M1/M2(M)</t>
    <phoneticPr fontId="1" type="noConversion"/>
  </si>
  <si>
    <t>4C+1X(LQ)</t>
    <phoneticPr fontId="1" type="noConversion"/>
  </si>
  <si>
    <t>4C+2X(LQ)</t>
    <phoneticPr fontId="1" type="noConversion"/>
  </si>
  <si>
    <t>Best 5(LQ)</t>
    <phoneticPr fontId="1" type="noConversion"/>
  </si>
  <si>
    <t>Best6(LQ)</t>
    <phoneticPr fontId="1" type="noConversion"/>
  </si>
  <si>
    <t>Weighted Score(LQ)</t>
    <phoneticPr fontId="1" type="noConversion"/>
  </si>
  <si>
    <t>中(LQ)</t>
    <phoneticPr fontId="1" type="noConversion"/>
  </si>
  <si>
    <t>英(LQ)</t>
    <phoneticPr fontId="1" type="noConversion"/>
  </si>
  <si>
    <t>數(LQ)</t>
    <phoneticPr fontId="1" type="noConversion"/>
  </si>
  <si>
    <t>通(LQ)</t>
    <phoneticPr fontId="1" type="noConversion"/>
  </si>
  <si>
    <t>X1(LQ)</t>
    <phoneticPr fontId="1" type="noConversion"/>
  </si>
  <si>
    <t>X2(LQ)</t>
    <phoneticPr fontId="1" type="noConversion"/>
  </si>
  <si>
    <t>X3(LQ)</t>
    <phoneticPr fontId="1" type="noConversion"/>
  </si>
  <si>
    <t>X4(LQ)</t>
    <phoneticPr fontId="1" type="noConversion"/>
  </si>
  <si>
    <t>M1/M2(LQ)</t>
    <phoneticPr fontId="1" type="noConversion"/>
  </si>
  <si>
    <t xml:space="preserve">Remark </t>
    <phoneticPr fontId="1" type="noConversion"/>
  </si>
  <si>
    <t>JS1000</t>
  </si>
  <si>
    <t>BSc Computational Finance and Financial Technology</t>
  </si>
  <si>
    <t>理學士(計算金融及金融科技)</t>
  </si>
  <si>
    <t>4C+2X</t>
  </si>
  <si>
    <t xml:space="preserve"> </t>
  </si>
  <si>
    <t xml:space="preserve">數: 4 級
比重-均勻比重 
</t>
  </si>
  <si>
    <t>JS1001</t>
  </si>
  <si>
    <t>BBA Global Business</t>
  </si>
  <si>
    <t>工商管理學士(環球商業)</t>
  </si>
  <si>
    <t xml:space="preserve">數: 3 級
比重-均勻比重 
</t>
  </si>
  <si>
    <t>JS1002</t>
  </si>
  <si>
    <t>BBA Accountancy</t>
  </si>
  <si>
    <t>工商管理學士(會計)</t>
  </si>
  <si>
    <t>Best6</t>
  </si>
  <si>
    <t xml:space="preserve">英數+4
數: 3 級
比重-均勻比重 </t>
  </si>
  <si>
    <t>JS1005</t>
  </si>
  <si>
    <t>BBA Management</t>
  </si>
  <si>
    <t>工商管理學士(管理學)</t>
  </si>
  <si>
    <t xml:space="preserve">英+5
數: 3 級
比重-均勻比重 
</t>
  </si>
  <si>
    <t>JS1007</t>
  </si>
  <si>
    <t>BBA Marketing</t>
  </si>
  <si>
    <t>工商管理學士(市場營銷)</t>
  </si>
  <si>
    <t xml:space="preserve">數: 3 級
比重-中:1 英:1.5 數:1 通:1  X:1
</t>
  </si>
  <si>
    <t>JS1012</t>
  </si>
  <si>
    <t>Department of Economics and Finance (options: BBA Business Economics, BBA Finance)</t>
  </si>
  <si>
    <t>經濟及金融系 [選項: 工商管理學士(商業經濟)、工商管理學士(金融)]</t>
  </si>
  <si>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 3 </t>
    </r>
    <r>
      <rPr>
        <sz val="10"/>
        <rFont val="微軟正黑體"/>
        <family val="2"/>
        <charset val="136"/>
      </rPr>
      <t>級
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均勻比重</t>
    </r>
  </si>
  <si>
    <t>JS1013</t>
  </si>
  <si>
    <t>BBA Business Economics</t>
  </si>
  <si>
    <t>工商管理學士(商業經濟)</t>
  </si>
  <si>
    <t>N</t>
  </si>
  <si>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 3 </t>
    </r>
    <r>
      <rPr>
        <sz val="10"/>
        <rFont val="微軟正黑體"/>
        <family val="2"/>
        <charset val="136"/>
      </rPr>
      <t xml:space="preserve">級
</t>
    </r>
    <r>
      <rPr>
        <sz val="10"/>
        <rFont val="Arial Narrow"/>
        <family val="2"/>
      </rPr>
      <t xml:space="preserve"> </t>
    </r>
    <r>
      <rPr>
        <sz val="10"/>
        <rFont val="微軟正黑體"/>
        <family val="2"/>
        <charset val="136"/>
      </rPr>
      <t>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均勻比重</t>
    </r>
    <r>
      <rPr>
        <sz val="10"/>
        <rFont val="Arial Narrow"/>
        <family val="2"/>
      </rPr>
      <t xml:space="preserve"> </t>
    </r>
  </si>
  <si>
    <t>JS1014</t>
  </si>
  <si>
    <t>BBA Finance</t>
  </si>
  <si>
    <t>工商管理學士(金融)</t>
  </si>
  <si>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 3 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
 </t>
    </r>
    <r>
      <rPr>
        <sz val="10"/>
        <rFont val="微軟正黑體"/>
        <family val="2"/>
        <charset val="136"/>
      </rPr>
      <t>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均勻比重</t>
    </r>
    <r>
      <rPr>
        <sz val="10"/>
        <rFont val="Arial Narrow"/>
        <family val="2"/>
      </rPr>
      <t xml:space="preserve"> </t>
    </r>
  </si>
  <si>
    <t>JS1017</t>
  </si>
  <si>
    <t>Department of Information Systems (options: BBA Global Business Systems Management, BBA Information Management)</t>
  </si>
  <si>
    <t xml:space="preserve">數: 3 級
 比重-均勻比重 
</t>
    <phoneticPr fontId="1" type="noConversion"/>
  </si>
  <si>
    <t>JS1018</t>
  </si>
  <si>
    <t>BBA Global Business Systems Management</t>
  </si>
  <si>
    <t>工商管理學士(環球商業系統管理)</t>
  </si>
  <si>
    <t>JS1019</t>
  </si>
  <si>
    <t>BBA Information Management</t>
  </si>
  <si>
    <t>工商管理學士(資訊管理)</t>
  </si>
  <si>
    <t>JS1025</t>
  </si>
  <si>
    <t>Department of Management Sciences (options: BBA Business Analysis, BBA Business Operations Management)</t>
  </si>
  <si>
    <t>管理科學系 [選項: 工商管理學士(商業分析)、工商管理學士(商業營運管理)]</t>
  </si>
  <si>
    <t xml:space="preserve">數: 3 級
 比重-均勻比重 
</t>
  </si>
  <si>
    <t>JS1026</t>
  </si>
  <si>
    <t>BBA Business Analysis</t>
  </si>
  <si>
    <t>工商管理學士(商業分析)</t>
  </si>
  <si>
    <t>JS1027</t>
  </si>
  <si>
    <t>BBA Business Operations Management</t>
  </si>
  <si>
    <t>工商管理學士(商業營運管理)</t>
  </si>
  <si>
    <t>JS1041</t>
  </si>
  <si>
    <t>School of Creative Media (options: BA Creative Media, BSc Creative Media, BAS New Media)</t>
  </si>
  <si>
    <t>創意媒體學院 [選項: 文學士(創意媒體)、理學士(創意媒體)、文理學士(新媒體)]</t>
  </si>
  <si>
    <r>
      <rPr>
        <sz val="10"/>
        <rFont val="微軟正黑體"/>
        <family val="2"/>
        <charset val="136"/>
      </rPr>
      <t>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中</t>
    </r>
    <r>
      <rPr>
        <sz val="10"/>
        <rFont val="Arial Narrow"/>
        <family val="2"/>
      </rPr>
      <t xml:space="preserve">:1 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:2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:1 </t>
    </r>
    <r>
      <rPr>
        <sz val="10"/>
        <rFont val="微軟正黑體"/>
        <family val="2"/>
        <charset val="136"/>
      </rPr>
      <t>通</t>
    </r>
    <r>
      <rPr>
        <sz val="10"/>
        <rFont val="Arial Narrow"/>
        <family val="2"/>
      </rPr>
      <t>:1  X:1</t>
    </r>
    <phoneticPr fontId="1" type="noConversion"/>
  </si>
  <si>
    <t>JS1042</t>
  </si>
  <si>
    <t>BA Creative Media</t>
  </si>
  <si>
    <t>文學士(創意媒體)</t>
  </si>
  <si>
    <t>JS1043</t>
  </si>
  <si>
    <t>BSc Creative Media</t>
  </si>
  <si>
    <t>理學士(創意媒體)</t>
  </si>
  <si>
    <t xml:space="preserve">比重-中:1 英:2 數:1.5 通:1  X:1
</t>
  </si>
  <si>
    <t>JS1044</t>
  </si>
  <si>
    <t>BAS New Media</t>
  </si>
  <si>
    <t>文理學士(新媒體)</t>
  </si>
  <si>
    <t>Best5</t>
  </si>
  <si>
    <t>JS1051</t>
  </si>
  <si>
    <t>School of Energy and Environment (options: BEng Energy Science and Engineering, BEng Environmental Science and Engineering)</t>
  </si>
  <si>
    <t>能源及環境學院 [選項: 工學士(能源科學及工程學)、工學士(環境科學及工程學)]</t>
  </si>
  <si>
    <t>JS1061</t>
  </si>
  <si>
    <t>Bachelor of Laws</t>
  </si>
  <si>
    <t>法律學學士</t>
  </si>
  <si>
    <t xml:space="preserve">英+5
英:5級
比重-均勻比重
</t>
  </si>
  <si>
    <t>JS1062</t>
  </si>
  <si>
    <t>Bachelor of Laws and Bachelor of Business Administration in Accountancy</t>
  </si>
  <si>
    <t>法律學學士與工商管理學士(會計)</t>
  </si>
  <si>
    <t>英+5
英文：5級
數學：3級
比重-中:1 英:1.5 數:1 通:1  X:1</t>
  </si>
  <si>
    <t>JS1071</t>
  </si>
  <si>
    <t>School of Data Science (options: BSc Data Science, BSc Data and Systems Engineering)</t>
  </si>
  <si>
    <t>數據科學學院 [選項：理學士 (數據科學)、理學士 (數據與系統工程)]</t>
  </si>
  <si>
    <t xml:space="preserve">數: 3 級
比重-中:1 英:2 數:2 通:1  X:1
</t>
  </si>
  <si>
    <t>JS1072</t>
  </si>
  <si>
    <t>BSc Data Science</t>
  </si>
  <si>
    <t>理學士(數據科學)</t>
  </si>
  <si>
    <t>BSc Data and Systems Engineering</t>
  </si>
  <si>
    <t>理學士(數據與系統工程)</t>
  </si>
  <si>
    <t>JS1074</t>
  </si>
  <si>
    <t>4C + 2X</t>
    <phoneticPr fontId="1" type="noConversion"/>
  </si>
  <si>
    <t>中英+3</t>
  </si>
  <si>
    <t>JS1102</t>
  </si>
  <si>
    <t>BSocSc Asian and International Studies</t>
  </si>
  <si>
    <t>社會科學學士(亞洲及國際研究)</t>
  </si>
  <si>
    <t>英通+3</t>
  </si>
  <si>
    <r>
      <rPr>
        <sz val="10"/>
        <rFont val="細明體"/>
        <family val="2"/>
        <charset val="136"/>
      </rPr>
      <t>比</t>
    </r>
    <r>
      <rPr>
        <sz val="10"/>
        <rFont val="Arial Narrow"/>
        <family val="2"/>
      </rPr>
      <t>重</t>
    </r>
    <r>
      <rPr>
        <sz val="10"/>
        <rFont val="細明體"/>
        <family val="2"/>
        <charset val="136"/>
      </rPr>
      <t>-均勻比</t>
    </r>
    <r>
      <rPr>
        <sz val="10"/>
        <rFont val="Arial Narrow"/>
        <family val="2"/>
      </rPr>
      <t xml:space="preserve">重 
</t>
    </r>
  </si>
  <si>
    <t>JS1103</t>
  </si>
  <si>
    <t>BA Chinese and History</t>
  </si>
  <si>
    <t>文學士(中文及歷史)</t>
  </si>
  <si>
    <t xml:space="preserve"> 比重-中:2 英:2 數:1 通:1.5   中史,Hist,VA:1.5 X:1
</t>
  </si>
  <si>
    <t>JS1104</t>
  </si>
  <si>
    <t>BA English</t>
  </si>
  <si>
    <t>文學士(英語語言)</t>
  </si>
  <si>
    <t xml:space="preserve">英+5
比重-中:1 英:2.5 數:1 通:1.5  X:1
</t>
  </si>
  <si>
    <t>JS1106</t>
  </si>
  <si>
    <t>Department of Media and Communication (options: BA Digital Television and Broadcasting, BA Media and Communication)</t>
  </si>
  <si>
    <t>媒體與傳播系 [選項: 文學士(數碼電視與廣播)、文學士(媒體與傳播)]</t>
  </si>
  <si>
    <t xml:space="preserve">英+4 
比重-中:1.25 英:1.25 數:1 通:1  X:1
</t>
  </si>
  <si>
    <t>JS1108</t>
  </si>
  <si>
    <t>BSocSc Public Policy and Politics</t>
  </si>
  <si>
    <t>社會科學學士(公共政策與政治)</t>
  </si>
  <si>
    <t xml:space="preserve"> </t>
    <phoneticPr fontId="1" type="noConversion"/>
  </si>
  <si>
    <t xml:space="preserve">比重-中:1 英:1.5 數:1 通:1  X:1
</t>
  </si>
  <si>
    <t>JS1109</t>
  </si>
  <si>
    <t>BA Linguistics and Language Applications</t>
  </si>
  <si>
    <t>文學士(語言學及語言應用)</t>
  </si>
  <si>
    <t>JS1110</t>
  </si>
  <si>
    <t>Department of Social and Behavioural Sciences (options: BSocSc Criminology and Sociology, BSocSc Psychology, BSocSc Social Work)</t>
  </si>
  <si>
    <t>社會及行為科學系 [選項: 社會科學學士(犯罪學及社會學)、社會科學學士(心理學)、社會科學學士(社會工作)]</t>
  </si>
  <si>
    <t/>
  </si>
  <si>
    <r>
      <rPr>
        <sz val="10"/>
        <rFont val="微軟正黑體"/>
        <family val="2"/>
        <charset val="136"/>
      </rPr>
      <t>英+4
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中</t>
    </r>
    <r>
      <rPr>
        <sz val="10"/>
        <rFont val="Arial Narrow"/>
        <family val="2"/>
      </rPr>
      <t xml:space="preserve">:1 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:2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:1 </t>
    </r>
    <r>
      <rPr>
        <sz val="10"/>
        <rFont val="微軟正黑體"/>
        <family val="2"/>
        <charset val="136"/>
      </rPr>
      <t>通</t>
    </r>
    <r>
      <rPr>
        <sz val="10"/>
        <rFont val="Arial Narrow"/>
        <family val="2"/>
      </rPr>
      <t>:1  X:1</t>
    </r>
  </si>
  <si>
    <t>JS1111</t>
  </si>
  <si>
    <t>BSocSc Criminology and Sociology</t>
  </si>
  <si>
    <t>社會科學學士(犯罪學及社會學)</t>
  </si>
  <si>
    <t>JS1112</t>
  </si>
  <si>
    <t>BSocSc Psychology</t>
  </si>
  <si>
    <t>社會科學學士(心理學)</t>
  </si>
  <si>
    <t>JS1113</t>
  </si>
  <si>
    <t>BSocSc Social Work</t>
  </si>
  <si>
    <t>社會科學學士(社會工作)</t>
  </si>
  <si>
    <t>JS1122</t>
  </si>
  <si>
    <t>Bachelor of Social Sciences in Public Policy and Bachelor of Laws</t>
  </si>
  <si>
    <t>社會科學學士(公共政策)與法律學學士</t>
  </si>
  <si>
    <t xml:space="preserve">英文：5級
均勻比重
</t>
  </si>
  <si>
    <t>JS1123</t>
  </si>
  <si>
    <t>Bachelor of Social Sciences in Criminology and Bachelor of Laws</t>
  </si>
  <si>
    <t>社會科學學士(犯罪學)與法律學學士</t>
  </si>
  <si>
    <t>JS1200</t>
    <phoneticPr fontId="1" type="noConversion"/>
  </si>
  <si>
    <t>Global Research Enrichment and Technopreneurship (GREAT)</t>
  </si>
  <si>
    <t>環球精研與科創課程</t>
  </si>
  <si>
    <t xml:space="preserve">Bio/Chem/Phy/Math/Econ/M2 當中兩科: 3級
比重-中:1 英:2 數:2.5 通:1 Bio/Chem/Phy/Math/Econ/M2:2.5
</t>
    <phoneticPr fontId="1" type="noConversion"/>
  </si>
  <si>
    <t>JS1201</t>
    <phoneticPr fontId="1" type="noConversion"/>
  </si>
  <si>
    <t>Department of Architecture and Civil Engineering (options: BEng Architectural Engineering, BEng Civil Engineering, BSc Surveying)</t>
  </si>
  <si>
    <t>建築學及土木工程學系 [選項: 工學士(建築工程)、工學士(土木工程)、理學士(測量學)]</t>
  </si>
  <si>
    <t>JS1202</t>
  </si>
  <si>
    <t>BSc Chemistry</t>
  </si>
  <si>
    <t>理學士(化學)</t>
  </si>
  <si>
    <r>
      <t xml:space="preserve">{Chem: 3 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+ Bio /Phy/ BAFS/ ICT: 3 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} 
</t>
    </r>
    <r>
      <rPr>
        <sz val="10"/>
        <rFont val="微軟正黑體"/>
        <family val="2"/>
        <charset val="136"/>
      </rPr>
      <t>或</t>
    </r>
    <r>
      <rPr>
        <sz val="10"/>
        <rFont val="Arial Narrow"/>
        <family val="2"/>
      </rPr>
      <t xml:space="preserve"> {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 3 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+ Chem: 3 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>}</t>
    </r>
    <r>
      <rPr>
        <sz val="10"/>
        <rFont val="微軟正黑體"/>
        <family val="2"/>
        <charset val="136"/>
      </rPr>
      <t xml:space="preserve">
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中</t>
    </r>
    <r>
      <rPr>
        <sz val="10"/>
        <rFont val="Arial Narrow"/>
        <family val="2"/>
      </rPr>
      <t xml:space="preserve">:1 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:2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:1.5 </t>
    </r>
    <r>
      <rPr>
        <sz val="10"/>
        <rFont val="微軟正黑體"/>
        <family val="2"/>
        <charset val="136"/>
      </rPr>
      <t>通</t>
    </r>
    <r>
      <rPr>
        <sz val="10"/>
        <rFont val="Arial Narrow"/>
        <family val="2"/>
      </rPr>
      <t>:1 Chem:2 X:1</t>
    </r>
  </si>
  <si>
    <t>JS1204</t>
  </si>
  <si>
    <t>BSc Computer Science</t>
  </si>
  <si>
    <t>理學士(電腦科學)</t>
  </si>
  <si>
    <t>英數+3</t>
  </si>
  <si>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 3 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+ Phy/Chem/Bio/ICT/M2 :3</t>
    </r>
    <r>
      <rPr>
        <sz val="10"/>
        <rFont val="微軟正黑體"/>
        <family val="2"/>
        <charset val="136"/>
      </rPr>
      <t>級
比重-均勻比重</t>
    </r>
  </si>
  <si>
    <t>JS1205</t>
  </si>
  <si>
    <t>Department of Electrical Engineering [options (BEng): Computer &amp; Data Engg, Electronic &amp; Electrical Engg, Information Engg, Microelectronics Engg]</t>
  </si>
  <si>
    <t>電機工程學系 [選項: 工學士(電子計算機及數據工程學)、工學士(電子及電機工程學)、工學士(資訊工程學)、工學士(微電子工程學)]</t>
  </si>
  <si>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 3 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+ Chem/ Bio/ ICT/ M2/ Phy: 3 </t>
    </r>
    <r>
      <rPr>
        <sz val="10"/>
        <rFont val="微軟正黑體"/>
        <family val="2"/>
        <charset val="136"/>
      </rPr>
      <t>級
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中</t>
    </r>
    <r>
      <rPr>
        <sz val="10"/>
        <rFont val="Arial Narrow"/>
        <family val="2"/>
      </rPr>
      <t xml:space="preserve">:1 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:2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:2 </t>
    </r>
    <r>
      <rPr>
        <sz val="10"/>
        <rFont val="微軟正黑體"/>
        <family val="2"/>
        <charset val="136"/>
      </rPr>
      <t>通</t>
    </r>
    <r>
      <rPr>
        <sz val="10"/>
        <rFont val="Arial Narrow"/>
        <family val="2"/>
      </rPr>
      <t>:1  M2,ICT,Phy:2  Chem,Bio:1.5  X:1</t>
    </r>
  </si>
  <si>
    <t>JS1206</t>
  </si>
  <si>
    <t>BSc Computing Mathematics</t>
  </si>
  <si>
    <t>理學士(計算數學)</t>
  </si>
  <si>
    <t>數+4
數:3級+Phy/Chem/Bio/ICT/BAFS/M2:3級
比重-中:1 英:2 數:2.5 通:1 M2:2  Phy,Chem,Bio:1.5  X:1</t>
  </si>
  <si>
    <t>JS1207</t>
  </si>
  <si>
    <t>Department of Mechanical Engineering (options: BEng Aerospace Engineering, BEng Mechanical Engineering, BEng Nuclear and Risk Engineering)</t>
  </si>
  <si>
    <t>機械工程學系 [選項: 工學士(航空航天工程學)、工學士(機械工程)、工學士(核子及風險工程)]</t>
  </si>
  <si>
    <t>數+5
Chem/ Bio/ Phy/ M2: 3 級
 比重-中:1 英:2 數:2 通:1  Phy:2 Chem,M2:1.5  X:1</t>
  </si>
  <si>
    <t>JS1208</t>
  </si>
  <si>
    <t>BSc Physics</t>
  </si>
  <si>
    <t>理學士(物理學)</t>
  </si>
  <si>
    <t>數+5
Chem/ Phy: 3 級 
比重-中:1 英:2 數:1.25 通:1  Phy:2 M2:1.5  X: 1</t>
  </si>
  <si>
    <t>JS1210</t>
  </si>
  <si>
    <t>BEng Materials Science and Engineering</t>
  </si>
  <si>
    <t>工學士(材料科學及工程)</t>
  </si>
  <si>
    <t>JS1211</t>
  </si>
  <si>
    <t>BEng Biomedical Engineering</t>
  </si>
  <si>
    <t>工學士(生物醫學工程)</t>
  </si>
  <si>
    <t>Bio/Chem/ Phy: 3 級 
比重-中:1 英:2 數:2 通:1  Phy/Chem/Bio/M2:2  X:1
如修M2，只以M2或Math其中一科作計分</t>
  </si>
  <si>
    <t>JS1216</t>
  </si>
  <si>
    <t>BEng Intelligent Manufacturing Engineering</t>
  </si>
  <si>
    <t>工學士(智能製造工程學)</t>
  </si>
  <si>
    <t>Y</t>
    <phoneticPr fontId="1" type="noConversion"/>
  </si>
  <si>
    <t>Chem/ Phy/ ICT/ M2: 3 級 
比重-中:1 英:2 數:2 通:1  Phy/ICT/M2:2 Chem:1.5  X: 1</t>
  </si>
  <si>
    <t>JS1217</t>
  </si>
  <si>
    <t>College of Engineering (option: any major in College of Engineering with Minor in Engineering Entrepreneurship)</t>
  </si>
  <si>
    <t>工學院(選項: 工學院任何一個主修及工程創業副修)</t>
  </si>
  <si>
    <r>
      <rPr>
        <sz val="10"/>
        <rFont val="細明體"/>
        <family val="2"/>
        <charset val="136"/>
      </rPr>
      <t>數：</t>
    </r>
    <r>
      <rPr>
        <sz val="10"/>
        <rFont val="Arial Narrow"/>
        <family val="2"/>
      </rPr>
      <t>3</t>
    </r>
    <r>
      <rPr>
        <sz val="10"/>
        <rFont val="細明體"/>
        <family val="2"/>
        <charset val="136"/>
      </rPr>
      <t>級
需修讀以下兩科：</t>
    </r>
    <r>
      <rPr>
        <sz val="10"/>
        <rFont val="Arial Narrow"/>
        <family val="2"/>
        <charset val="136"/>
      </rPr>
      <t>PHY / CHEM / BIO / ICT / M2 
比重-中:1 英:2 數:2 通:1  Phy/Chem/Bio/ICT/M2:2 X: 1</t>
    </r>
  </si>
  <si>
    <t>JS1220</t>
  </si>
  <si>
    <t>Bachelor of Laws and Bachelor of Science in Computing Mathematics</t>
  </si>
  <si>
    <t>法律學學士與理學士(計算數學)</t>
  </si>
  <si>
    <t>JS1221</t>
  </si>
  <si>
    <t>Bachelor of Science in Computer Science and Bachelor of Science in Computational Finance and Financial Technology</t>
  </si>
  <si>
    <t>理學士(電腦科學)與理學士(計算金融及金融科技)</t>
  </si>
  <si>
    <t>數學：4級
需修讀以下一科：BIO/CHEM/PHY/ICT/M2 
均勻比重</t>
  </si>
  <si>
    <t>JS1801</t>
  </si>
  <si>
    <t>Bachelor of Veterinary Medicine</t>
  </si>
  <si>
    <t>獸醫學學士</t>
  </si>
  <si>
    <t>英:5級 + 數: 3級 + Chem:3級+Bio: 3級 
比重-均勻比重 
M2不可視為入學要求的選修科</t>
  </si>
  <si>
    <t>JS1805</t>
  </si>
  <si>
    <t>Department of Biomedical Sciences (options: BSc Biological Sciences, BSc Biomedical Sciences)</t>
  </si>
  <si>
    <t>生物醫學系 [選項: 理學士(生物科學)、理學士(生物醫學)]</t>
  </si>
  <si>
    <t>4C+2X</t>
    <phoneticPr fontId="1" type="noConversion"/>
  </si>
  <si>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>+ Bio/Chem:3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>+ Phy/Chem/Bio/ICT/BAFS:M2</t>
    </r>
    <r>
      <rPr>
        <sz val="10"/>
        <rFont val="微軟正黑體"/>
        <family val="2"/>
        <charset val="136"/>
      </rPr>
      <t xml:space="preserve">
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中</t>
    </r>
    <r>
      <rPr>
        <sz val="10"/>
        <rFont val="Arial Narrow"/>
        <family val="2"/>
      </rPr>
      <t xml:space="preserve">:1 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:2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:1.5 </t>
    </r>
    <r>
      <rPr>
        <sz val="10"/>
        <rFont val="微軟正黑體"/>
        <family val="2"/>
        <charset val="136"/>
      </rPr>
      <t>通</t>
    </r>
    <r>
      <rPr>
        <sz val="10"/>
        <rFont val="Arial Narrow"/>
        <family val="2"/>
      </rPr>
      <t>:1  Bio/Chem:2 BAFS/ICT/M2/Phy: 1.5</t>
    </r>
    <phoneticPr fontId="1" type="noConversion"/>
  </si>
  <si>
    <t>JS1806</t>
  </si>
  <si>
    <t>BSc Biological Sciences</t>
  </si>
  <si>
    <t>理學士(生物科學)</t>
  </si>
  <si>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Bio/Chem:3</t>
    </r>
    <r>
      <rPr>
        <sz val="10"/>
        <rFont val="微軟正黑體"/>
        <family val="2"/>
        <charset val="136"/>
      </rPr>
      <t>級
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中</t>
    </r>
    <r>
      <rPr>
        <sz val="10"/>
        <rFont val="Arial Narrow"/>
        <family val="2"/>
      </rPr>
      <t xml:space="preserve">:1 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:2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:1.5 </t>
    </r>
    <r>
      <rPr>
        <sz val="10"/>
        <rFont val="微軟正黑體"/>
        <family val="2"/>
        <charset val="136"/>
      </rPr>
      <t>通</t>
    </r>
    <r>
      <rPr>
        <sz val="10"/>
        <rFont val="Arial Narrow"/>
        <family val="2"/>
      </rPr>
      <t>:1  Bio/Chem:2 BAFS/ICT/M2/Phy: 1.5</t>
    </r>
    <phoneticPr fontId="1" type="noConversion"/>
  </si>
  <si>
    <t>JS1807</t>
    <phoneticPr fontId="1" type="noConversion"/>
  </si>
  <si>
    <t>BSc Biomedical Sciences</t>
  </si>
  <si>
    <t>理學士(生物醫學)</t>
  </si>
  <si>
    <t>JS2020</t>
  </si>
  <si>
    <t>Bachelor of Arts (Hons) (Chinese Language and Literature / Creative and Professional Writing / English Language and Literature / Humanities / Translation)</t>
  </si>
  <si>
    <t>文學士(榮譽) (中國語言文學 / 創意及專業寫作 / 英國語言文學 / 人文學 / 翻譯學)</t>
  </si>
  <si>
    <r>
      <rPr>
        <sz val="10"/>
        <rFont val="微軟正黑體"/>
        <family val="2"/>
        <charset val="136"/>
      </rPr>
      <t>均勻比重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  <charset val="136"/>
      </rPr>
      <t xml:space="preserve">
M2</t>
    </r>
    <r>
      <rPr>
        <sz val="10"/>
        <rFont val="微軟正黑體"/>
        <family val="2"/>
        <charset val="136"/>
      </rPr>
      <t>可等同選修科</t>
    </r>
    <phoneticPr fontId="1" type="noConversion"/>
  </si>
  <si>
    <t>JS2025</t>
  </si>
  <si>
    <t>Bachelor of Arts (Hons) in Religion, Philosophy and Ethics</t>
  </si>
  <si>
    <t>宗教、哲學及倫理文學士(榮譽)</t>
  </si>
  <si>
    <t xml:space="preserve">均勻比重 
M2可等同選修科
</t>
  </si>
  <si>
    <t>JS2060</t>
  </si>
  <si>
    <t>Bachelor of Arts (Hons) / Bachelor of Music (Hons) (Music / Creative Industries)</t>
  </si>
  <si>
    <t>文學士(榮譽) / 音樂學士(榮譽) (音樂 / 創意產業)</t>
  </si>
  <si>
    <t>JS2110</t>
  </si>
  <si>
    <t>Bachelor of Business Administration (Hons) - Accounting Concentration</t>
  </si>
  <si>
    <t>工商管理學士(榮譽) - 會計學專修</t>
  </si>
  <si>
    <t>Best6</t>
    <phoneticPr fontId="1" type="noConversion"/>
  </si>
  <si>
    <r>
      <t>Band A 優先面試
M2</t>
    </r>
    <r>
      <rPr>
        <sz val="10"/>
        <rFont val="微軟正黑體"/>
        <family val="2"/>
        <charset val="136"/>
      </rPr>
      <t>可等同選修科
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:1.2</t>
    </r>
  </si>
  <si>
    <t>JS2120</t>
  </si>
  <si>
    <t>Bachelor of Business Administration (Hons)</t>
  </si>
  <si>
    <r>
      <rPr>
        <sz val="10"/>
        <rFont val="Arial Narrow"/>
        <family val="2"/>
      </rPr>
      <t>Band A 優先面試
M2</t>
    </r>
    <r>
      <rPr>
        <sz val="10"/>
        <rFont val="微軟正黑體"/>
        <family val="2"/>
        <charset val="136"/>
      </rPr>
      <t>可等同選修科
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:1.2</t>
    </r>
    <r>
      <rPr>
        <sz val="10"/>
        <rFont val="Arial Narrow"/>
        <family val="2"/>
        <charset val="136"/>
      </rPr>
      <t xml:space="preserve">
</t>
    </r>
    <r>
      <rPr>
        <sz val="10"/>
        <rFont val="微軟正黑體"/>
        <family val="2"/>
        <charset val="136"/>
      </rPr>
      <t>優先：英文成績優異</t>
    </r>
  </si>
  <si>
    <t>JS2310</t>
  </si>
  <si>
    <t>Bachelor of Communication (Hons)</t>
  </si>
  <si>
    <t>傳理學學士(榮譽)</t>
  </si>
  <si>
    <t xml:space="preserve">中英+3
比重- 中:1.25 英:1.25
</t>
  </si>
  <si>
    <t>中英+3</t>
    <phoneticPr fontId="1" type="noConversion"/>
  </si>
  <si>
    <t>JS2330</t>
  </si>
  <si>
    <t>Bachelor of Communication (Hons) in Film (Film and Television Concentration)</t>
  </si>
  <si>
    <t>傳理學學士(榮譽) - 電影主修 - 電影電視專修</t>
  </si>
  <si>
    <r>
      <rPr>
        <sz val="10"/>
        <rFont val="Arial Narrow"/>
        <family val="2"/>
      </rPr>
      <t>M2</t>
    </r>
    <r>
      <rPr>
        <sz val="10"/>
        <rFont val="細明體"/>
        <family val="2"/>
        <charset val="136"/>
      </rPr>
      <t>可等同第二選修科</t>
    </r>
    <r>
      <rPr>
        <sz val="10"/>
        <rFont val="微軟正黑體"/>
        <family val="2"/>
        <charset val="136"/>
      </rPr>
      <t xml:space="preserve">
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中</t>
    </r>
    <r>
      <rPr>
        <sz val="10"/>
        <rFont val="Arial Narrow"/>
        <family val="2"/>
      </rPr>
      <t xml:space="preserve">:1.25 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:1.25 ; </t>
    </r>
    <r>
      <rPr>
        <sz val="10"/>
        <rFont val="微軟正黑體"/>
        <family val="2"/>
        <charset val="136"/>
      </rPr>
      <t>面試時要交個人作品</t>
    </r>
    <r>
      <rPr>
        <sz val="10"/>
        <rFont val="Arial Narrow"/>
        <family val="2"/>
        <charset val="136"/>
      </rPr>
      <t xml:space="preserve">
</t>
    </r>
    <r>
      <rPr>
        <sz val="10"/>
        <rFont val="微軟正黑體"/>
        <family val="2"/>
        <charset val="136"/>
      </rPr>
      <t>優先：中文及英文成績優異, 放較前組別</t>
    </r>
  </si>
  <si>
    <t>JS2340</t>
  </si>
  <si>
    <t>Bachelor of Fine Arts (Hons) in Acting for Global Screen</t>
  </si>
  <si>
    <t>環球螢幕演技藝術學士(榮譽)</t>
  </si>
  <si>
    <r>
      <rPr>
        <sz val="10"/>
        <rFont val="Arial Narrow"/>
        <family val="2"/>
      </rPr>
      <t>M2</t>
    </r>
    <r>
      <rPr>
        <sz val="10"/>
        <rFont val="微軟正黑體"/>
        <family val="2"/>
        <charset val="136"/>
      </rPr>
      <t>可等同選修科
英</t>
    </r>
    <r>
      <rPr>
        <sz val="10"/>
        <rFont val="Arial Narrow"/>
        <family val="2"/>
      </rPr>
      <t>:5</t>
    </r>
    <r>
      <rPr>
        <sz val="10"/>
        <rFont val="微軟正黑體"/>
        <family val="2"/>
        <charset val="136"/>
      </rPr>
      <t>級, 均勻比重</t>
    </r>
    <r>
      <rPr>
        <sz val="10"/>
        <rFont val="Arial Narrow"/>
        <family val="2"/>
      </rPr>
      <t xml:space="preserve">; </t>
    </r>
    <r>
      <rPr>
        <sz val="10"/>
        <rFont val="微軟正黑體"/>
        <family val="2"/>
        <charset val="136"/>
      </rPr>
      <t>申請時要交個人作品</t>
    </r>
    <r>
      <rPr>
        <sz val="10"/>
        <rFont val="Arial Narrow"/>
        <family val="2"/>
        <charset val="136"/>
      </rPr>
      <t xml:space="preserve">
</t>
    </r>
    <r>
      <rPr>
        <sz val="10"/>
        <rFont val="微軟正黑體"/>
        <family val="2"/>
        <charset val="136"/>
      </rPr>
      <t>優先：英文成績優異, 放較前組別</t>
    </r>
    <phoneticPr fontId="1" type="noConversion"/>
  </si>
  <si>
    <t>JS2370</t>
  </si>
  <si>
    <t>Bachelor of Communication (Hons) in Game Design and Animation</t>
  </si>
  <si>
    <t>傳理學學士(榮譽) - 遊戲設計與動畫主修</t>
  </si>
  <si>
    <t>JS2410</t>
  </si>
  <si>
    <t>Bachelor of Chinese Medicine and Bachelor of Science (Hons) in Biomedical Science</t>
  </si>
  <si>
    <t>中醫學學士及生物醫學理學士(榮譽)</t>
  </si>
  <si>
    <t>Best5</t>
    <phoneticPr fontId="1" type="noConversion"/>
  </si>
  <si>
    <t>JS2420</t>
  </si>
  <si>
    <t>Bachelor of Pharmacy (Hons) in Chinese Medicine</t>
  </si>
  <si>
    <t>中藥學學士(榮譽)</t>
  </si>
  <si>
    <t>JS2510</t>
  </si>
  <si>
    <t>Bachelor of Science (Hons)</t>
  </si>
  <si>
    <t>理學士(榮譽)</t>
  </si>
  <si>
    <r>
      <t>M2</t>
    </r>
    <r>
      <rPr>
        <sz val="10"/>
        <rFont val="微軟正黑體"/>
        <family val="2"/>
        <charset val="136"/>
      </rPr>
      <t>可等同選修科
均勻比重
優先: 理學成績優異, 放較前組別</t>
    </r>
    <phoneticPr fontId="1" type="noConversion"/>
  </si>
  <si>
    <t>JS2610</t>
  </si>
  <si>
    <t>Bachelor of Arts (Hons) / Bachelor of Social Sciences (Hons) (European Studies [French/German Stream] / Geography/ Global and China Studies/ Government and International Studies/ History/ Sociology)</t>
  </si>
  <si>
    <t>文學士(榮譽) / 社會科學學士(榮譽) (歐洲研究 [法文/德文] / 地理 / 全球及中國研究 / 政治及國際關係學 / 歷史 / 社會學)</t>
  </si>
  <si>
    <r>
      <rPr>
        <sz val="10"/>
        <rFont val="微軟正黑體"/>
        <family val="2"/>
        <charset val="136"/>
      </rPr>
      <t>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:2
M2</t>
    </r>
    <r>
      <rPr>
        <sz val="10"/>
        <rFont val="微軟正黑體"/>
        <family val="2"/>
        <charset val="136"/>
      </rPr>
      <t>可等同選修科</t>
    </r>
    <phoneticPr fontId="1" type="noConversion"/>
  </si>
  <si>
    <t>JS2620</t>
  </si>
  <si>
    <t>Bachelor of Arts (Hons) in Physical Education and Recreation Management</t>
  </si>
  <si>
    <t>體育及康樂管理文學士(榮譽)</t>
  </si>
  <si>
    <r>
      <rPr>
        <sz val="10"/>
        <rFont val="微軟正黑體"/>
        <family val="2"/>
        <charset val="136"/>
      </rPr>
      <t>比重</t>
    </r>
    <r>
      <rPr>
        <sz val="10"/>
        <rFont val="Arial Narrow"/>
        <family val="2"/>
      </rPr>
      <t xml:space="preserve"> - </t>
    </r>
    <r>
      <rPr>
        <sz val="10"/>
        <rFont val="微軟正黑體"/>
        <family val="2"/>
        <charset val="136"/>
      </rPr>
      <t>均勻比重
M2可等同第二選修科</t>
    </r>
    <r>
      <rPr>
        <sz val="10"/>
        <rFont val="細明體"/>
        <family val="2"/>
        <charset val="136"/>
      </rPr>
      <t xml:space="preserve">
優先</t>
    </r>
    <r>
      <rPr>
        <sz val="10"/>
        <rFont val="Arial Narrow"/>
        <family val="2"/>
      </rPr>
      <t>:</t>
    </r>
    <r>
      <rPr>
        <sz val="10"/>
        <rFont val="細明體"/>
        <family val="2"/>
        <charset val="136"/>
      </rPr>
      <t>放較前組別</t>
    </r>
    <r>
      <rPr>
        <sz val="10"/>
        <rFont val="Arial Narrow"/>
        <family val="2"/>
      </rPr>
      <t xml:space="preserve"> </t>
    </r>
    <phoneticPr fontId="1" type="noConversion"/>
  </si>
  <si>
    <t>JS2660</t>
  </si>
  <si>
    <t>Bachelor of Social Work (Hons)</t>
  </si>
  <si>
    <t>社會工作學士(榮譽)</t>
  </si>
  <si>
    <r>
      <rPr>
        <sz val="10"/>
        <rFont val="微軟正黑體"/>
        <family val="2"/>
        <charset val="136"/>
      </rPr>
      <t xml:space="preserve">比重-英:2  通:1.5
</t>
    </r>
    <r>
      <rPr>
        <sz val="10"/>
        <rFont val="Arial Narrow"/>
        <family val="2"/>
      </rPr>
      <t>M2</t>
    </r>
    <r>
      <rPr>
        <sz val="10"/>
        <rFont val="微軟正黑體"/>
        <family val="2"/>
        <charset val="136"/>
      </rPr>
      <t>可等同第二選修科
優先</t>
    </r>
    <r>
      <rPr>
        <sz val="10"/>
        <rFont val="Arial Narrow"/>
        <family val="2"/>
      </rPr>
      <t xml:space="preserve">: </t>
    </r>
    <r>
      <rPr>
        <sz val="10"/>
        <rFont val="微軟正黑體"/>
        <family val="2"/>
        <charset val="136"/>
      </rPr>
      <t>把課程放於較前組別</t>
    </r>
    <r>
      <rPr>
        <sz val="10"/>
        <rFont val="Arial Narrow"/>
        <family val="2"/>
      </rPr>
      <t xml:space="preserve">  </t>
    </r>
    <phoneticPr fontId="1" type="noConversion"/>
  </si>
  <si>
    <t>JS2810</t>
  </si>
  <si>
    <t>Bachelor of Arts (Hons) in Visual Arts</t>
  </si>
  <si>
    <t>視覺藝術文學士(榮譽)</t>
  </si>
  <si>
    <r>
      <rPr>
        <sz val="10"/>
        <rFont val="微軟正黑體"/>
        <family val="2"/>
        <charset val="136"/>
      </rPr>
      <t>均勻比重</t>
    </r>
    <r>
      <rPr>
        <sz val="10"/>
        <rFont val="Arial Narrow"/>
        <family val="2"/>
      </rPr>
      <t>; M2</t>
    </r>
    <r>
      <rPr>
        <sz val="10"/>
        <rFont val="微軟正黑體"/>
        <family val="2"/>
        <charset val="136"/>
      </rPr>
      <t>可等同選修科
優先：把課程放於較前組別，
須遞交個人作品集</t>
    </r>
    <phoneticPr fontId="1" type="noConversion"/>
  </si>
  <si>
    <t>JS2910</t>
  </si>
  <si>
    <t>Bachelor of Science (Hons) in Business Computing and Data Analytics</t>
  </si>
  <si>
    <t>商業計算及數據分析理學士(榮譽)</t>
  </si>
  <si>
    <r>
      <rPr>
        <sz val="10"/>
        <rFont val="Arial Narrow"/>
        <family val="2"/>
      </rPr>
      <t>M2</t>
    </r>
    <r>
      <rPr>
        <sz val="10"/>
        <rFont val="微軟正黑體"/>
        <family val="2"/>
        <charset val="136"/>
      </rPr>
      <t>可等同選修科
均勻比重</t>
    </r>
  </si>
  <si>
    <t>JS2920</t>
  </si>
  <si>
    <t>Bachelor of Arts and Science (Hons) in Arts and Technology</t>
  </si>
  <si>
    <t>藝術及科技文理學士(榮譽)</t>
  </si>
  <si>
    <t>比重-數: 1.2</t>
  </si>
  <si>
    <t>JS2930</t>
  </si>
  <si>
    <t>Bachelor of Arts (Hons) in Business Administration (Global Entertainment)UPDATED</t>
  </si>
  <si>
    <t>工商管理文學士(榮譽)(全球娛樂)</t>
  </si>
  <si>
    <t>均勻比重</t>
  </si>
  <si>
    <t>JS2940</t>
  </si>
  <si>
    <t>Bachelor of Social Sciences (Hons) / Bachelor of Science (Hons) in Innovation in Health and Social Well-Being</t>
  </si>
  <si>
    <t>創新醫療及社會健康社會科學學士(榮譽) / 理學士(榮譽)</t>
  </si>
  <si>
    <t>JS2950</t>
  </si>
  <si>
    <t>Bachelor of Arts, Science and Technology (Hons)</t>
  </si>
  <si>
    <t>文理及科技學士(榮譽)</t>
  </si>
  <si>
    <t>JS3010</t>
  </si>
  <si>
    <t>BSc (Hons) Scheme in Biotechnology, Food Safety and Chemical Technology</t>
  </si>
  <si>
    <t>生物科技、食物安全及化學科技(榮譽)理學士組合課程</t>
  </si>
  <si>
    <t>JS3020</t>
  </si>
  <si>
    <t>BSc (Hons) Scheme in Data Science</t>
  </si>
  <si>
    <t>數據科學(榮譽)理學士組合課程</t>
  </si>
  <si>
    <t>JS3030</t>
  </si>
  <si>
    <t>BSc (Hons) in Physics with a Secondary Major in AI &amp; Data Analytics / Innovation and Entrepreneurship</t>
  </si>
  <si>
    <t>物理學(榮譽)理學士 副主修人工智能及數據分析 / 創新及創業</t>
  </si>
  <si>
    <t>高比重: Eng, Math, M2, Phy</t>
  </si>
  <si>
    <t>JS3060</t>
  </si>
  <si>
    <t>BBA (Hons) Scheme in Accounting and Finance</t>
  </si>
  <si>
    <t>會計及金融(榮譽)工商管理學士組合課程</t>
  </si>
  <si>
    <t>JS3070</t>
  </si>
  <si>
    <t>BBA (Hons) Scheme in Aviation, Maritime and Supply Chain Management</t>
  </si>
  <si>
    <t>航空、航運及供應鏈管理(榮譽)工商管理學士組合課程</t>
  </si>
  <si>
    <t>JS3080</t>
  </si>
  <si>
    <t>BBA (Hons) Scheme in Management and Marketing</t>
  </si>
  <si>
    <t>JS3100</t>
  </si>
  <si>
    <t>BSc (Hons) Scheme in Building and Real Estate</t>
  </si>
  <si>
    <t>建築及房地產(榮譽)理學士組合課程</t>
  </si>
  <si>
    <t>JS3110</t>
  </si>
  <si>
    <t>BEng (Hons) Scheme in Building Sciences and Engineering</t>
  </si>
  <si>
    <t>建築科學及工程學(榮譽)工學士組合課程</t>
  </si>
  <si>
    <t>JS3120</t>
  </si>
  <si>
    <t>BEng (Hons) Scheme in Civil Engineering and Sustainable Development</t>
  </si>
  <si>
    <t>土木工程及可持續發展學(榮譽)工學士組合課程</t>
  </si>
  <si>
    <t>JS3130</t>
  </si>
  <si>
    <t>BSc (Hons) Scheme in Spatial Data Science and Smart Cities</t>
  </si>
  <si>
    <t>空間數據科學及智慧城市(榮譽)理學士組合課程</t>
  </si>
  <si>
    <t>JS3140</t>
  </si>
  <si>
    <t>BEng (Hons) Scheme in Aviation Engineering</t>
  </si>
  <si>
    <t>航空工程學(榮譽)工學士組合課程</t>
  </si>
  <si>
    <t>JS3150</t>
  </si>
  <si>
    <t>BSc (Hons) Scheme in Biomedical Engineering</t>
  </si>
  <si>
    <t>生物醫學工程(榮譽)理學士組合課程</t>
  </si>
  <si>
    <t>JS3170</t>
  </si>
  <si>
    <t>BEng (Hons) Scheme in Electrical Engineering</t>
  </si>
  <si>
    <t>電機工程學(榮譽)工學士組合課程</t>
  </si>
  <si>
    <t>JS3180</t>
  </si>
  <si>
    <t>BEng (Hons)/BSc (Hons) Scheme in Information and Artificial Intelligence Engineering</t>
  </si>
  <si>
    <t>資訊及人工智能工程學(榮譽)工學士/理學士組合課程</t>
  </si>
  <si>
    <t>JS3230</t>
  </si>
  <si>
    <t>BA (Hons) Scheme in Linguistics and Translation</t>
  </si>
  <si>
    <t>語言學及翻譯學(榮譽)文學士組合課程</t>
  </si>
  <si>
    <r>
      <rPr>
        <sz val="10"/>
        <rFont val="細明體"/>
        <family val="2"/>
        <charset val="136"/>
      </rPr>
      <t>中英+3
轉code
高比重-Chi/Eng
可參考</t>
    </r>
    <r>
      <rPr>
        <sz val="10"/>
        <rFont val="Arial Narrow"/>
        <family val="2"/>
      </rPr>
      <t>JS3818 (Avg. DSE score = 21.2)</t>
    </r>
  </si>
  <si>
    <t>JS3240</t>
  </si>
  <si>
    <t>BA (Hons) Scheme in English and Applied Linguistics</t>
  </si>
  <si>
    <t>英文及應用語言學(榮譽)文學士組合課程</t>
  </si>
  <si>
    <t>JS3250</t>
  </si>
  <si>
    <t>BA (Hons) Scheme in Applied Social Sciences</t>
  </si>
  <si>
    <t>應用社會科學(榮譽)文學士組合課程</t>
  </si>
  <si>
    <t>JS3290</t>
  </si>
  <si>
    <t>BSc (Hons) Scheme in Optometry</t>
  </si>
  <si>
    <t>眼科視光學(榮譽)理學士組合課程</t>
  </si>
  <si>
    <t>JS3310</t>
  </si>
  <si>
    <t>BSc (Hons) Scheme in Hotel and Tourism Management</t>
  </si>
  <si>
    <t>酒店及旅遊管理(榮譽)理學士組合課程</t>
  </si>
  <si>
    <t>JS3337</t>
  </si>
  <si>
    <t>BSc (Hons) Scheme in Nursing - BSc (Hons) in Mental Health Nursing</t>
  </si>
  <si>
    <t>高比重：中,英,數,通, Bio
中、英文書寫及會話能力良好會作優先考慮</t>
    <phoneticPr fontId="1" type="noConversion"/>
  </si>
  <si>
    <t>-</t>
  </si>
  <si>
    <t>高比重：英,數</t>
    <phoneticPr fontId="1" type="noConversion"/>
  </si>
  <si>
    <t>JS3478</t>
  </si>
  <si>
    <t>BSc (Hons) Scheme in Medical Laboratory Science and Radiography - BSc (Hons) in Medical Laboratory Science</t>
  </si>
  <si>
    <t>醫療化驗科學及放射學(榮譽)理學士組合課程 - 醫療化驗科學(榮譽)理學士</t>
  </si>
  <si>
    <r>
      <rPr>
        <sz val="10"/>
        <rFont val="Arial Narrow"/>
        <family val="2"/>
        <charset val="136"/>
      </rPr>
      <t>高比重：英</t>
    </r>
    <r>
      <rPr>
        <sz val="10"/>
        <rFont val="Arial Narrow"/>
        <family val="2"/>
      </rPr>
      <t>,</t>
    </r>
    <r>
      <rPr>
        <sz val="10"/>
        <rFont val="Arial Narrow"/>
        <family val="2"/>
        <charset val="136"/>
      </rPr>
      <t>數</t>
    </r>
    <r>
      <rPr>
        <sz val="10"/>
        <rFont val="Arial Narrow"/>
        <family val="2"/>
      </rPr>
      <t xml:space="preserve">,M2,Chem, Bio
</t>
    </r>
    <r>
      <rPr>
        <sz val="10"/>
        <rFont val="Arial Narrow"/>
        <family val="2"/>
        <charset val="136"/>
      </rPr>
      <t>申請人須具正常色覺能力
高比重-Eng/Math/M2/Bio/Chem</t>
    </r>
  </si>
  <si>
    <t>JS3492</t>
  </si>
  <si>
    <t>BA (Hons) Scheme in Fashion and Textiles</t>
  </si>
  <si>
    <t>服裝及紡織(榮譽)文學士組合課程</t>
  </si>
  <si>
    <t>高比重：英,Chem,VA</t>
  </si>
  <si>
    <t>JS3557</t>
  </si>
  <si>
    <t>BEng (Hons) Scheme in Product and Industrial Engineering</t>
  </si>
  <si>
    <t>產品及工業工程(榮譽)工學士組合課程</t>
  </si>
  <si>
    <t>高比重:英,數</t>
    <phoneticPr fontId="1" type="noConversion"/>
  </si>
  <si>
    <t>JS3569</t>
  </si>
  <si>
    <t>BA (Hons) Scheme in Design</t>
  </si>
  <si>
    <t>設計學(榮譽)文學士組合課程</t>
  </si>
  <si>
    <t>JS3571</t>
  </si>
  <si>
    <t>BSc (Hons) Scheme in Logistics and Enterprise Engineering</t>
  </si>
  <si>
    <t>物流及企業工程(榮譽)理學士組合課程</t>
  </si>
  <si>
    <t>JS3612</t>
  </si>
  <si>
    <t>BSc (Hons) Scheme in Medical Laboratory Science and Radiography - BSc (Hons) in Radiography</t>
  </si>
  <si>
    <t>醫療化驗科學及放射學(榮譽)理學士組合課程 - 放射學(榮譽)理學士</t>
  </si>
  <si>
    <t xml:space="preserve">高比重：中,英,數,Phy, Chem, Bio
</t>
  </si>
  <si>
    <t>JS3624</t>
  </si>
  <si>
    <t>BSc (Hons) Scheme in Rehabilitation Sciences - BSc (Hons) in Occupational Therapy</t>
  </si>
  <si>
    <t>康復治療科學(榮譽)理學士組合課程 - 職業治療學(榮譽)理學士</t>
  </si>
  <si>
    <r>
      <rPr>
        <sz val="10"/>
        <rFont val="微軟正黑體"/>
        <family val="2"/>
        <charset val="136"/>
      </rPr>
      <t>高比重：中</t>
    </r>
    <r>
      <rPr>
        <sz val="10"/>
        <rFont val="Arial Narrow"/>
        <family val="2"/>
      </rPr>
      <t>,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,Phy ,Bio
</t>
    </r>
  </si>
  <si>
    <t>JS3636</t>
  </si>
  <si>
    <t>BSc (Hons) Scheme in Rehabilitation Sciences - BSc (Hons) in Physiotherapy</t>
  </si>
  <si>
    <t>康復治療科學(榮譽)理學士組合課程 - 物理治療學(榮譽)理學士</t>
  </si>
  <si>
    <t>高比重：中,英,Phy, Bio
優先：良好中英文溝通能力</t>
    <phoneticPr fontId="1" type="noConversion"/>
  </si>
  <si>
    <t>JS3648</t>
  </si>
  <si>
    <t>BSc (Hons) Scheme in Nursing - BSc (Hons) in Nursing</t>
  </si>
  <si>
    <t>高比重：中,英,數,通, Bio 
中、英文書寫及會話能力良好會作優先考慮</t>
    <phoneticPr fontId="1" type="noConversion"/>
  </si>
  <si>
    <t>JS3741</t>
  </si>
  <si>
    <t>BEng (Hons) Scheme in Mechanical Engineering</t>
  </si>
  <si>
    <t>機械工程學(榮譽)工學士組合課程</t>
  </si>
  <si>
    <t>高比重：英,數,Phy,Chem,Bio,ICT,M2</t>
    <phoneticPr fontId="1" type="noConversion"/>
  </si>
  <si>
    <t>JS3868</t>
  </si>
  <si>
    <t>BSc (Hons) Scheme in Computing and AI</t>
  </si>
  <si>
    <t>電子計算及人工智能(榮譽)理學士組合課程</t>
  </si>
  <si>
    <t>轉名
高比重：英,數,M2, Phy,Chem,Bio,ICT,ECON,BAFS</t>
  </si>
  <si>
    <t>JS4006</t>
  </si>
  <si>
    <t>Anthropology</t>
  </si>
  <si>
    <t>人類學</t>
  </si>
  <si>
    <t>JS4018</t>
  </si>
  <si>
    <t>Chinese Language and Literature</t>
  </si>
  <si>
    <t>中國語言及文學</t>
  </si>
  <si>
    <t>JS4020</t>
  </si>
  <si>
    <t>Cultural Studies</t>
  </si>
  <si>
    <t>文化研究</t>
  </si>
  <si>
    <t>JS4022</t>
  </si>
  <si>
    <t>Cultural Management</t>
  </si>
  <si>
    <t>文化管理</t>
  </si>
  <si>
    <t>JS4032</t>
  </si>
  <si>
    <t>English</t>
  </si>
  <si>
    <t>英文</t>
  </si>
  <si>
    <t>比重-英: 1.5</t>
  </si>
  <si>
    <t>JS4044</t>
  </si>
  <si>
    <t>Fine Arts</t>
  </si>
  <si>
    <t>藝術</t>
  </si>
  <si>
    <t>JS4056</t>
  </si>
  <si>
    <t>History</t>
  </si>
  <si>
    <t>歷史</t>
  </si>
  <si>
    <t>JS4068</t>
  </si>
  <si>
    <t>Japanese Studies</t>
  </si>
  <si>
    <t>日本研究</t>
  </si>
  <si>
    <t>JS4070</t>
  </si>
  <si>
    <t>Linguistics</t>
  </si>
  <si>
    <t>語言學</t>
  </si>
  <si>
    <t>JS4082</t>
  </si>
  <si>
    <t>Music</t>
  </si>
  <si>
    <t>音樂</t>
  </si>
  <si>
    <t>JS4094</t>
  </si>
  <si>
    <t>Philosophy</t>
  </si>
  <si>
    <t>哲學</t>
  </si>
  <si>
    <t>JS4109</t>
  </si>
  <si>
    <t>Religious Studies</t>
  </si>
  <si>
    <t>宗教研究</t>
  </si>
  <si>
    <t>JS4111</t>
  </si>
  <si>
    <t>Theology</t>
  </si>
  <si>
    <t>神學</t>
  </si>
  <si>
    <t>JS4123</t>
  </si>
  <si>
    <t>Translation</t>
  </si>
  <si>
    <t>翻譯</t>
  </si>
  <si>
    <t>JS4136</t>
  </si>
  <si>
    <t>Chinese Studies</t>
  </si>
  <si>
    <t>中國研究</t>
  </si>
  <si>
    <t>比重-Eng x1.25</t>
  </si>
  <si>
    <t>JS4202</t>
  </si>
  <si>
    <t>Integrated Bachelor of Business Administration Programme</t>
  </si>
  <si>
    <t>工商管理學士綜合課程</t>
  </si>
  <si>
    <t>JS4214</t>
  </si>
  <si>
    <t>Global Business Studies</t>
  </si>
  <si>
    <t>環球商業學</t>
  </si>
  <si>
    <t>JS4226</t>
  </si>
  <si>
    <t>Hospitality and Real Estate</t>
  </si>
  <si>
    <t>酒店旅遊及房地產</t>
  </si>
  <si>
    <t>JS4238</t>
  </si>
  <si>
    <t>Insurance, Financial and Actuarial Analysis</t>
  </si>
  <si>
    <t>保險、金融與精算學</t>
  </si>
  <si>
    <t>JS4240</t>
  </si>
  <si>
    <t>Professional Accountancy</t>
  </si>
  <si>
    <t>專業會計學</t>
  </si>
  <si>
    <t>數:3 級</t>
  </si>
  <si>
    <t>JS4252</t>
  </si>
  <si>
    <t>Quantitative Finance</t>
  </si>
  <si>
    <t>計量金融學</t>
  </si>
  <si>
    <t>JS4254</t>
  </si>
  <si>
    <t>Interdisciplinary Major Programme in Global Economics and Finance</t>
  </si>
  <si>
    <t>環球經濟與金融跨學科主修課程</t>
  </si>
  <si>
    <t>JS4264</t>
  </si>
  <si>
    <t>Bachelor of Business Administration (Integrated BBA Programme) and Juris Doctor Double Degree Programme</t>
  </si>
  <si>
    <t>工商管理學士（工商管理學士綜合課程）及法律博士雙學位課程</t>
  </si>
  <si>
    <t>JS4276</t>
  </si>
  <si>
    <t>Quantitative Finance and Risk Management Science</t>
  </si>
  <si>
    <t>計量金融學及風險管理科學</t>
  </si>
  <si>
    <t>JS4329</t>
  </si>
  <si>
    <t>Physical Education, Exercise Science and Health</t>
  </si>
  <si>
    <t>健康與體育運動科學</t>
  </si>
  <si>
    <t>JS4331</t>
  </si>
  <si>
    <t>B.A. (Chinese Language Studies) and B.Ed. (Chinese Language Education)</t>
  </si>
  <si>
    <t>文學士 (中國語文研究) 及教育學士 (中國語文教育)</t>
  </si>
  <si>
    <t>JS4343</t>
  </si>
  <si>
    <t>B.A. (English Studies) and B.Ed. (English Language Education)</t>
  </si>
  <si>
    <t>文學士(英國語文研究)及教育學士(英國語文教育)</t>
  </si>
  <si>
    <t>JS4361</t>
  </si>
  <si>
    <t>B.Ed. in Mathematics and Mathematics Education</t>
  </si>
  <si>
    <t>教育學士(數學及數學教育)</t>
  </si>
  <si>
    <t>JS4372</t>
  </si>
  <si>
    <t>B.Ed. in Early Childhood Education</t>
  </si>
  <si>
    <t>教育學士(幼兒教育)</t>
  </si>
  <si>
    <t>JS4386</t>
  </si>
  <si>
    <t>B.Sc. in Learning Design and Technology</t>
  </si>
  <si>
    <t>理學士（學習設計與科技）</t>
  </si>
  <si>
    <t>Engineering</t>
  </si>
  <si>
    <t>工程學</t>
  </si>
  <si>
    <t>JS4408</t>
  </si>
  <si>
    <t>Mechanical and Automation Engineering</t>
  </si>
  <si>
    <t>機械與自動化工程學</t>
  </si>
  <si>
    <t>JS4412</t>
  </si>
  <si>
    <t>Computer Science and Engineering</t>
  </si>
  <si>
    <t>計算機科學與工程</t>
  </si>
  <si>
    <t>分拆課程，可參考21年JS4401
數學：4級
需修讀以下一科：Bio/Chem/Phy/M2 
比重-Math x 1.5, M2 x 1.75, Phy/Bio/Chem/ICT x 1.5, LS x 0.5</t>
  </si>
  <si>
    <t>JS4416</t>
  </si>
  <si>
    <t>Computational Data Science</t>
  </si>
  <si>
    <t>計算數據科學</t>
  </si>
  <si>
    <t>英及數:4 級
比重-Eng x 1.5, Math x 2, M2 x 2, Bio/Chem/Phy/Econ/ICT x  2</t>
  </si>
  <si>
    <t>JS4428</t>
  </si>
  <si>
    <t>BEng in Financial Technology</t>
  </si>
  <si>
    <t>金融科技學</t>
  </si>
  <si>
    <t>JS4434</t>
  </si>
  <si>
    <t>BEng in Electronic Engineering</t>
  </si>
  <si>
    <t>電子工程學</t>
  </si>
  <si>
    <t>JS4446</t>
  </si>
  <si>
    <t>Information Engineering</t>
  </si>
  <si>
    <t>信息工程學</t>
  </si>
  <si>
    <t>分拆課程，可參考21年JS4401
數學：4級
需修讀以下一科：Bio/Chem/Phy/M2 
比重-Math x 2, M2 x 1.75, Bio/Chem/ICT/Phy x 1.5, LS x 0.5</t>
  </si>
  <si>
    <t>JS4458</t>
  </si>
  <si>
    <t>Systems Engineering and Engineering Management</t>
  </si>
  <si>
    <t>系統工程與工程管理</t>
  </si>
  <si>
    <t>分拆課程，可參考21年JS4401
數學：3級
比重-Math x 1.5, M2 x 1.5, Bio/BAFS/Chem/Econ/ICT/Phy x 1.5, LS x 0.5)</t>
  </si>
  <si>
    <t>JS4460</t>
  </si>
  <si>
    <t>BEng in Biomedical Engineering</t>
  </si>
  <si>
    <t>生物醫學工程學</t>
  </si>
  <si>
    <t>JS4462</t>
  </si>
  <si>
    <t>BEng in Energy and Environmental Engineering</t>
  </si>
  <si>
    <t>能源與環境工程學</t>
  </si>
  <si>
    <t>JS4468</t>
  </si>
  <si>
    <t>BEng in Artificial Intelligence: Systems and Technologies</t>
  </si>
  <si>
    <t>人工智能：系統與科技</t>
  </si>
  <si>
    <t>JS4501</t>
  </si>
  <si>
    <t>Medicine (MBChB) Programme</t>
  </si>
  <si>
    <t>內外全科醫學士課程</t>
  </si>
  <si>
    <t>295*</t>
  </si>
  <si>
    <t>英:4級  數+通+Chem/Bio:3級 6科總分&gt;/=40;
優先:同時修Bio+Chem; 強烈建議:修3X+M2
*學額:combined figure of 235 for  JS4501 and JS4502</t>
  </si>
  <si>
    <t>JS4502</t>
  </si>
  <si>
    <t>Medicine (MBChB) Programme Global Physician-Leadership Stream (GPS)</t>
  </si>
  <si>
    <t>內外全科醫學士課程環球醫學領袖培訓專修組別</t>
  </si>
  <si>
    <t>JS4513</t>
  </si>
  <si>
    <t>Nursing</t>
  </si>
  <si>
    <t>護理學</t>
  </si>
  <si>
    <t>JS4525</t>
  </si>
  <si>
    <t>Pharmacy</t>
  </si>
  <si>
    <t>藥劑學</t>
  </si>
  <si>
    <t>JS4537</t>
  </si>
  <si>
    <t>Public Health</t>
  </si>
  <si>
    <t>公共衞生</t>
  </si>
  <si>
    <t>JS4542</t>
  </si>
  <si>
    <t>Chinese Medicine</t>
  </si>
  <si>
    <t>中醫學</t>
  </si>
  <si>
    <t>JS4550</t>
  </si>
  <si>
    <t>Biomedical Sciences</t>
  </si>
  <si>
    <t>生物醫學</t>
  </si>
  <si>
    <t>JS4601</t>
  </si>
  <si>
    <t>Science</t>
  </si>
  <si>
    <t>理學</t>
  </si>
  <si>
    <t>JS4648</t>
  </si>
  <si>
    <t>Earth and Environmental Sciences</t>
  </si>
  <si>
    <t>地球與環境科學</t>
  </si>
  <si>
    <t>JS4682</t>
  </si>
  <si>
    <t>Enrichment Mathematics</t>
  </si>
  <si>
    <t>數學精研</t>
  </si>
  <si>
    <t>JS4690</t>
  </si>
  <si>
    <t>Enrichment Stream in Theoretical Physics</t>
  </si>
  <si>
    <t>理論物理精研</t>
  </si>
  <si>
    <t>JS4719</t>
  </si>
  <si>
    <t>Risk Management Science</t>
  </si>
  <si>
    <t>風險管理科學</t>
  </si>
  <si>
    <t>JS4725</t>
  </si>
  <si>
    <t>Biotechnology, Entrepreneurship and Healthcare Management</t>
  </si>
  <si>
    <t>生物科技、創業與醫療管理</t>
  </si>
  <si>
    <t>JS4733</t>
  </si>
  <si>
    <t>Mathematics and Information Engineering</t>
  </si>
  <si>
    <t>數學與信息工程學</t>
  </si>
  <si>
    <t>JS4801</t>
  </si>
  <si>
    <t>Social Science</t>
  </si>
  <si>
    <t>社會科學</t>
  </si>
  <si>
    <t>JS4812</t>
  </si>
  <si>
    <t>Architectural Studies</t>
  </si>
  <si>
    <t>建築學</t>
  </si>
  <si>
    <t>JS4824</t>
  </si>
  <si>
    <t>Economics</t>
  </si>
  <si>
    <t>經濟學</t>
  </si>
  <si>
    <t>JS4836</t>
  </si>
  <si>
    <t>Geography and Resource Management</t>
  </si>
  <si>
    <t>地理與資源管理學</t>
  </si>
  <si>
    <t>比重-英:1.5, Geo x 1.5</t>
  </si>
  <si>
    <t>JS4838</t>
  </si>
  <si>
    <t>Urban Studies</t>
  </si>
  <si>
    <t>城市研究</t>
  </si>
  <si>
    <t>JS4848</t>
  </si>
  <si>
    <t>Government and Public Administration</t>
  </si>
  <si>
    <t>政治與行政學</t>
  </si>
  <si>
    <t>JS4850</t>
  </si>
  <si>
    <t>Journalism and Communication</t>
  </si>
  <si>
    <t>新聞與傳播學</t>
  </si>
  <si>
    <t>JS4858</t>
  </si>
  <si>
    <t>Global Communication</t>
  </si>
  <si>
    <t>全球傳播</t>
  </si>
  <si>
    <t>JS4862</t>
  </si>
  <si>
    <t>Psychology</t>
  </si>
  <si>
    <t>心理學</t>
  </si>
  <si>
    <t>JS4874</t>
  </si>
  <si>
    <t>Social Work</t>
  </si>
  <si>
    <t>社會工作</t>
  </si>
  <si>
    <t>JS4886</t>
  </si>
  <si>
    <t>Sociology</t>
  </si>
  <si>
    <t>社會學</t>
  </si>
  <si>
    <t>JS4892</t>
  </si>
  <si>
    <t>Global Studies</t>
  </si>
  <si>
    <t>全球研究</t>
  </si>
  <si>
    <t>JS4893</t>
  </si>
  <si>
    <t>Data Science and Policy Studies</t>
  </si>
  <si>
    <t>數據科學與政策研究</t>
  </si>
  <si>
    <t>數:3級</t>
  </si>
  <si>
    <t>JS4903</t>
  </si>
  <si>
    <t>法學士</t>
  </si>
  <si>
    <t>JS5101</t>
  </si>
  <si>
    <t>HKUST</t>
  </si>
  <si>
    <t>International Research Enrichment</t>
  </si>
  <si>
    <t>國際科研</t>
  </si>
  <si>
    <t>Phy/Chem/Bio/M2:3級
英數 + Best2(Phy/Chem/Bio/M2) + Best1(Any)
均勻比重</t>
  </si>
  <si>
    <t>JS5102</t>
  </si>
  <si>
    <t>Science (Group A)</t>
  </si>
  <si>
    <t>理學Ａ組</t>
  </si>
  <si>
    <t>英數+1+2</t>
    <phoneticPr fontId="1" type="noConversion"/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</si>
  <si>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x1.5 +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x1 + [Best(M2/Phy) x 2 / (Bio/Chem) x 1.5)] +
 [Best2(M2/Phy) x 2 / (Bio/Chem) x 1.5 /  Xx1]</t>
    </r>
  </si>
  <si>
    <t>JS5103</t>
  </si>
  <si>
    <t>Science (Group B)</t>
  </si>
  <si>
    <t>理學Ｂ組</t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</si>
  <si>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x1.5 +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x1 + [Best(M2/Phy) x 1.5 / (Bio/Chem) x 2)] + [Best2(M2/Phy) x1.5 / (Bio/Chem) x 2 /  Xx1]</t>
    </r>
  </si>
  <si>
    <t>JS5181</t>
  </si>
  <si>
    <t>Science (Group A) with an Extended Major in Artificial Intelligence</t>
  </si>
  <si>
    <t>理學Ａ組– 延伸主修人工智能</t>
  </si>
  <si>
    <t>JS5200</t>
  </si>
  <si>
    <t>數:3級+ Phy/Chem/Bio/ICT:3級
英x2+  數x2 + [Best(Phy/Chem/Bio) x2 / ICTx1] 
+ BEST2(M2x1.5 / Xx1)</t>
    <phoneticPr fontId="1" type="noConversion"/>
  </si>
  <si>
    <t>JS5211</t>
  </si>
  <si>
    <t>BSc in Integrative Systems and Design</t>
  </si>
  <si>
    <t>理學士（綜合系統與設計）</t>
  </si>
  <si>
    <t>數: 3級+ Phy/Chem/Bio/ICT:3級
英x2+數x2+[Best(Phy/Chem/Bio)x2 / ICTx1]
+ BEST2(M2x1.5 / Xx1)</t>
    <phoneticPr fontId="1" type="noConversion"/>
  </si>
  <si>
    <t>JS5282</t>
  </si>
  <si>
    <t>Engineering with an Extended Major in Artificial Intelligence</t>
  </si>
  <si>
    <t>工程學– 延伸主修人工智能</t>
  </si>
  <si>
    <t>數: 3級+ Phy/Chem/Bio/ICT:3級
英x2+數x2+[Best(Phy/Chem/Bio)x2 / ICTx1]
+ Best2(M2x1.5 / Xx1)</t>
    <phoneticPr fontId="1" type="noConversion"/>
  </si>
  <si>
    <t>JS5300</t>
  </si>
  <si>
    <t>Business and Management</t>
  </si>
  <si>
    <t>工商管理</t>
  </si>
  <si>
    <t>英數+4</t>
    <phoneticPr fontId="1" type="noConversion"/>
  </si>
  <si>
    <t>JS5311</t>
  </si>
  <si>
    <t>BBA in Economics</t>
  </si>
  <si>
    <t>工商管理學士（經濟學）</t>
  </si>
  <si>
    <t>125*</t>
    <phoneticPr fontId="1" type="noConversion"/>
  </si>
  <si>
    <t>JS5312</t>
  </si>
  <si>
    <t>BBA in Finance</t>
  </si>
  <si>
    <t>工商管理學士（金融學）</t>
  </si>
  <si>
    <t>JS5313</t>
  </si>
  <si>
    <t>BBA in Global Business</t>
  </si>
  <si>
    <t>工商管理學士（環球商業管理）</t>
  </si>
  <si>
    <t>JS5314</t>
  </si>
  <si>
    <t>BBA in Information Systems</t>
  </si>
  <si>
    <t>工商管理學士（資訊系統學）</t>
  </si>
  <si>
    <t>JS5315</t>
  </si>
  <si>
    <t>BBA in Management</t>
  </si>
  <si>
    <t>工商管理學士（管理學）</t>
  </si>
  <si>
    <t>JS5316</t>
  </si>
  <si>
    <t>BBA in Marketing</t>
  </si>
  <si>
    <t>工商管理學士（市場學）</t>
  </si>
  <si>
    <t>JS5317</t>
  </si>
  <si>
    <t>BBA in Operations Management</t>
  </si>
  <si>
    <t>工商管理學士（營運管理學）</t>
  </si>
  <si>
    <t>JS5318</t>
  </si>
  <si>
    <t>BBA in Professional Accounting</t>
  </si>
  <si>
    <t>工商管理學士（專業會計學）</t>
  </si>
  <si>
    <t>JS5331</t>
  </si>
  <si>
    <t>BSc in Economics and Finance</t>
  </si>
  <si>
    <t>理學士（經濟及金融學）</t>
  </si>
  <si>
    <t>JS5332</t>
  </si>
  <si>
    <t>BSc in Quantitative Finance</t>
  </si>
  <si>
    <t>理學士（量化金融學）</t>
  </si>
  <si>
    <t>JS5411</t>
  </si>
  <si>
    <t>BSc in Global China Studies</t>
  </si>
  <si>
    <t>理學士（環球中國研究）</t>
  </si>
  <si>
    <t>中英+4</t>
    <phoneticPr fontId="1" type="noConversion"/>
  </si>
  <si>
    <t>英x2+中x1.5+BEST4 x1</t>
    <phoneticPr fontId="1" type="noConversion"/>
  </si>
  <si>
    <t>JS5412</t>
  </si>
  <si>
    <t>BSc in Quantitative Social Analysis</t>
  </si>
  <si>
    <t>理學士（定量社會數據分析）</t>
  </si>
  <si>
    <t>數:3級
 比重:英x2+數x2+BEST4  (M2 x1.5/ X x1)</t>
    <phoneticPr fontId="1" type="noConversion"/>
  </si>
  <si>
    <t>JS5811</t>
  </si>
  <si>
    <t>BSc in Biotechnology and Business</t>
  </si>
  <si>
    <t>理學士（生物科技及商學）</t>
  </si>
  <si>
    <t>英數+1+3</t>
    <phoneticPr fontId="1" type="noConversion"/>
  </si>
  <si>
    <t>英:4級+ 數:3級 Chem/Bio:3級
英x2+數x2+(Chem/Bio x1.5)+BEST3 x1</t>
    <phoneticPr fontId="1" type="noConversion"/>
  </si>
  <si>
    <t>JS5812</t>
  </si>
  <si>
    <t>BSc in Environmental Management and Technology</t>
  </si>
  <si>
    <t>理學士（環境管理及科技）</t>
  </si>
  <si>
    <t>英:4級+ 數:3級+ Chem/Bio
英x2+數x2+BEST4 x1</t>
  </si>
  <si>
    <t>JS5813</t>
  </si>
  <si>
    <t>BSc in Mathematics and Economics</t>
  </si>
  <si>
    <t>理學士（數學與經濟學）</t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</si>
  <si>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+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>+ Phy/Chem/Bio/M2:3</t>
    </r>
    <r>
      <rPr>
        <sz val="10"/>
        <rFont val="微軟正黑體"/>
        <family val="2"/>
        <charset val="136"/>
      </rPr>
      <t>級
英</t>
    </r>
    <r>
      <rPr>
        <sz val="10"/>
        <rFont val="Arial Narrow"/>
        <family val="2"/>
      </rPr>
      <t>x2+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x2+ (M2x2</t>
    </r>
    <r>
      <rPr>
        <sz val="10"/>
        <rFont val="微軟正黑體"/>
        <family val="2"/>
        <charset val="136"/>
      </rPr>
      <t>或</t>
    </r>
    <r>
      <rPr>
        <sz val="10"/>
        <rFont val="Arial Narrow"/>
        <family val="2"/>
      </rPr>
      <t>Phy/Chem/Bio/ECON x1.5)
+BEST3(X x1)</t>
    </r>
  </si>
  <si>
    <t>JS5814</t>
  </si>
  <si>
    <t>BSc in Risk Management and Business Intelligence</t>
  </si>
  <si>
    <t>理學士（風險管理及商業智能學）</t>
  </si>
  <si>
    <t>JS5822</t>
  </si>
  <si>
    <t>BSc in Sustainable and Green Finance</t>
  </si>
  <si>
    <t>理學士（可持續發展及綠色金融）</t>
  </si>
  <si>
    <t>英數+4</t>
  </si>
  <si>
    <t xml:space="preserve">英文：4級 + 數學：3級
英x2 + 數x2 + (Chem/Econ/Phy/M2 x 1.5) + Best 3
</t>
  </si>
  <si>
    <t>JS5901</t>
  </si>
  <si>
    <t>BEng/BSc &amp; BBA Dual Degree Program in Technology &amp; Management</t>
  </si>
  <si>
    <t>科技及管理學雙學位課程</t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</si>
  <si>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+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Phy/Chem/Bio/ICT:3</t>
    </r>
    <r>
      <rPr>
        <sz val="10"/>
        <rFont val="微軟正黑體"/>
        <family val="2"/>
        <charset val="136"/>
      </rPr>
      <t>級
英</t>
    </r>
    <r>
      <rPr>
        <sz val="10"/>
        <rFont val="Arial Narrow"/>
        <family val="2"/>
      </rPr>
      <t xml:space="preserve">x2+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x2 + [Best(Phy/Chem/Bio) x2 / ICTx1] 
+ BEST3(M2x1.5 / Xx1)</t>
    </r>
    <phoneticPr fontId="1" type="noConversion"/>
  </si>
  <si>
    <t>JS6004</t>
  </si>
  <si>
    <t>HKU</t>
  </si>
  <si>
    <t>Bachelor of Arts in Architectural Studies</t>
  </si>
  <si>
    <t>建築學文學士</t>
  </si>
  <si>
    <t>已報名學生需提交一能力傾向習作
計分可包括M2</t>
  </si>
  <si>
    <t>JS6016</t>
  </si>
  <si>
    <t>Bachelor of Science in Surveying</t>
  </si>
  <si>
    <t>理學士(測量學)</t>
  </si>
  <si>
    <t>計分可包括M2</t>
  </si>
  <si>
    <t>JS6028</t>
  </si>
  <si>
    <t>Bachelor of Arts in Landscape Studies</t>
  </si>
  <si>
    <t>園境學文學士</t>
  </si>
  <si>
    <t>鼓勵學生交個人作品集
計分可包括M2</t>
  </si>
  <si>
    <t>JS6042</t>
  </si>
  <si>
    <t>Bachelor of Arts in Urban Studies</t>
  </si>
  <si>
    <t>文學士(城市研究)</t>
  </si>
  <si>
    <t>JS6054</t>
  </si>
  <si>
    <t>Bachelor of Arts</t>
  </si>
  <si>
    <t>文學士</t>
  </si>
  <si>
    <t>計分必須包括英
英x1.5 + Best 4(中 x 1.5)
計分可包括M2</t>
  </si>
  <si>
    <t>JS6066</t>
  </si>
  <si>
    <t>Bachelor of Arts and Bachelor of Education in Language Education - English (double degree)</t>
  </si>
  <si>
    <t>文學士及教育學士(語文教育) - 英文教育 (雙學位課程)</t>
  </si>
  <si>
    <r>
      <rPr>
        <sz val="10"/>
        <rFont val="微軟正黑體"/>
        <family val="2"/>
        <charset val="136"/>
      </rPr>
      <t>計分必須包括英</t>
    </r>
    <r>
      <rPr>
        <sz val="10"/>
        <rFont val="Arial Narrow"/>
        <family val="2"/>
      </rPr>
      <t>+</t>
    </r>
    <r>
      <rPr>
        <sz val="10"/>
        <rFont val="微軟正黑體"/>
        <family val="2"/>
        <charset val="136"/>
      </rPr>
      <t>通
比重</t>
    </r>
    <r>
      <rPr>
        <sz val="10"/>
        <rFont val="Arial Narrow"/>
        <family val="2"/>
      </rPr>
      <t>:</t>
    </r>
    <r>
      <rPr>
        <sz val="10"/>
        <rFont val="微軟正黑體"/>
        <family val="2"/>
        <charset val="136"/>
      </rPr>
      <t>1.5*</t>
    </r>
    <r>
      <rPr>
        <sz val="10"/>
        <rFont val="Arial Narrow"/>
        <family val="2"/>
      </rPr>
      <t>Eng + 1.2*LS +Best 3</t>
    </r>
    <r>
      <rPr>
        <sz val="10"/>
        <rFont val="微軟正黑體"/>
        <family val="2"/>
        <charset val="136"/>
      </rPr>
      <t xml:space="preserve">
鼓勵學生交個人自述及</t>
    </r>
    <r>
      <rPr>
        <sz val="10"/>
        <rFont val="Arial Narrow"/>
        <family val="2"/>
      </rPr>
      <t>OEA</t>
    </r>
    <r>
      <rPr>
        <sz val="10"/>
        <rFont val="細明體"/>
        <family val="2"/>
        <charset val="136"/>
      </rPr>
      <t>及</t>
    </r>
    <r>
      <rPr>
        <sz val="10"/>
        <rFont val="Arial Narrow"/>
        <family val="2"/>
      </rPr>
      <t>SLP</t>
    </r>
  </si>
  <si>
    <t>JS6078</t>
  </si>
  <si>
    <t>Bachelor of Arts and Bachelor of Laws (double degree)</t>
  </si>
  <si>
    <t>文學士及法學士 (雙學位課程)</t>
  </si>
  <si>
    <t>計分必須包括英
英:5級 中:4級  數:3級  通:3級</t>
    <phoneticPr fontId="1" type="noConversion"/>
  </si>
  <si>
    <t>JS6080</t>
  </si>
  <si>
    <t>Bachelor of Arts and Bachelor of Education in Language Education - Chinese (double degree)</t>
  </si>
  <si>
    <t>文學士及教育學士(語文教育) - 中文教育 (雙學位課程)</t>
  </si>
  <si>
    <r>
      <rPr>
        <sz val="10"/>
        <rFont val="微軟正黑體"/>
        <family val="2"/>
        <charset val="136"/>
      </rPr>
      <t>計分必須包括中</t>
    </r>
    <r>
      <rPr>
        <sz val="10"/>
        <rFont val="Arial Narrow"/>
        <family val="2"/>
      </rPr>
      <t>+</t>
    </r>
    <r>
      <rPr>
        <sz val="10"/>
        <rFont val="微軟正黑體"/>
        <family val="2"/>
        <charset val="136"/>
      </rPr>
      <t>通
高比重</t>
    </r>
    <r>
      <rPr>
        <sz val="10"/>
        <rFont val="Arial Narrow"/>
        <family val="2"/>
      </rPr>
      <t>:1.5*Chin + 1.2*LS +Best 3</t>
    </r>
    <r>
      <rPr>
        <sz val="10"/>
        <rFont val="微軟正黑體"/>
        <family val="2"/>
        <charset val="136"/>
      </rPr>
      <t xml:space="preserve">
流利廣東話，並能寫繁體字</t>
    </r>
    <phoneticPr fontId="1" type="noConversion"/>
  </si>
  <si>
    <t>JS6092</t>
  </si>
  <si>
    <t>Bachelor of Education in Early Childhood Education and Special Education</t>
  </si>
  <si>
    <t>教育學士(幼兒教育及特殊教育)</t>
  </si>
  <si>
    <r>
      <rPr>
        <sz val="10"/>
        <rFont val="微軟正黑體"/>
        <family val="2"/>
        <charset val="136"/>
      </rPr>
      <t>計分必須包括中</t>
    </r>
    <r>
      <rPr>
        <sz val="10"/>
        <rFont val="Arial Narrow"/>
        <family val="2"/>
      </rPr>
      <t>+</t>
    </r>
    <r>
      <rPr>
        <sz val="10"/>
        <rFont val="微軟正黑體"/>
        <family val="2"/>
        <charset val="136"/>
      </rPr>
      <t>英
高比重</t>
    </r>
    <r>
      <rPr>
        <sz val="10"/>
        <rFont val="Arial Narrow"/>
        <family val="2"/>
      </rPr>
      <t>:1.5*Eng + 1.2*Chin +Best 3</t>
    </r>
    <r>
      <rPr>
        <sz val="10"/>
        <rFont val="微軟正黑體"/>
        <family val="2"/>
        <charset val="136"/>
      </rPr>
      <t xml:space="preserve">
流利廣東話及英語</t>
    </r>
    <phoneticPr fontId="1" type="noConversion"/>
  </si>
  <si>
    <t>JS6107</t>
  </si>
  <si>
    <t>Bachelor of Dental Surgery</t>
  </si>
  <si>
    <t>牙醫學士</t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</si>
  <si>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 </t>
    </r>
    <r>
      <rPr>
        <sz val="10"/>
        <rFont val="微軟正黑體"/>
        <family val="2"/>
        <charset val="136"/>
      </rPr>
      <t>通</t>
    </r>
    <r>
      <rPr>
        <sz val="10"/>
        <rFont val="Arial Narrow"/>
        <family val="2"/>
      </rPr>
      <t>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 Phy/Chem/Bio:3</t>
    </r>
    <r>
      <rPr>
        <sz val="10"/>
        <rFont val="微軟正黑體"/>
        <family val="2"/>
        <charset val="136"/>
      </rPr>
      <t xml:space="preserve">級
</t>
    </r>
    <r>
      <rPr>
        <sz val="10"/>
        <rFont val="細明體"/>
        <family val="2"/>
        <charset val="136"/>
      </rPr>
      <t>計分必須包括理科</t>
    </r>
    <r>
      <rPr>
        <sz val="10"/>
        <rFont val="微軟正黑體"/>
        <family val="2"/>
        <charset val="136"/>
      </rPr>
      <t xml:space="preserve">
高比重</t>
    </r>
    <r>
      <rPr>
        <sz val="10"/>
        <rFont val="Arial Narrow"/>
        <family val="2"/>
      </rPr>
      <t xml:space="preserve">: </t>
    </r>
    <r>
      <rPr>
        <sz val="10"/>
        <rFont val="微軟正黑體"/>
        <family val="2"/>
        <charset val="136"/>
      </rPr>
      <t>理科</t>
    </r>
    <r>
      <rPr>
        <sz val="10"/>
        <rFont val="Arial Narrow"/>
        <family val="2"/>
        <charset val="136"/>
      </rPr>
      <t>*1.3</t>
    </r>
    <phoneticPr fontId="1" type="noConversion"/>
  </si>
  <si>
    <t>JS6119</t>
  </si>
  <si>
    <t>Bachelor of Education and Bachelor of Science (double degree)</t>
  </si>
  <si>
    <t>教育學士及理學士 (雙學位課程)</t>
  </si>
  <si>
    <r>
      <rPr>
        <sz val="10"/>
        <rFont val="微軟正黑體"/>
        <family val="2"/>
        <charset val="136"/>
      </rPr>
      <t>計分必須包括英</t>
    </r>
    <r>
      <rPr>
        <sz val="10"/>
        <rFont val="Arial Narrow"/>
        <family val="2"/>
      </rPr>
      <t>+</t>
    </r>
    <r>
      <rPr>
        <sz val="10"/>
        <rFont val="細明體"/>
        <family val="2"/>
        <charset val="136"/>
      </rPr>
      <t>數</t>
    </r>
    <r>
      <rPr>
        <sz val="10"/>
        <rFont val="Arial Narrow"/>
        <family val="2"/>
      </rPr>
      <t>+1</t>
    </r>
    <r>
      <rPr>
        <sz val="10"/>
        <rFont val="微軟正黑體"/>
        <family val="2"/>
        <charset val="136"/>
      </rPr>
      <t xml:space="preserve">理科
</t>
    </r>
    <r>
      <rPr>
        <sz val="10"/>
        <rFont val="Arial Narrow"/>
        <family val="2"/>
      </rPr>
      <t>Bio/Chem/Phy:3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
</t>
    </r>
    <r>
      <rPr>
        <sz val="10"/>
        <rFont val="微軟正黑體"/>
        <family val="2"/>
        <charset val="136"/>
      </rPr>
      <t>比重</t>
    </r>
    <r>
      <rPr>
        <sz val="10"/>
        <rFont val="Arial Narrow"/>
        <family val="2"/>
      </rPr>
      <t xml:space="preserve">: Eng x 1.5, Math x 2, Phy/ Chem/ Bio/ M2 x 2  </t>
    </r>
  </si>
  <si>
    <t>JS6157</t>
  </si>
  <si>
    <t>Bachelor of Science in Speech and Hearing Sciences</t>
  </si>
  <si>
    <t>理學士(言語及聽覺科學)</t>
  </si>
  <si>
    <t>JS6212</t>
  </si>
  <si>
    <t>Bachelor of Arts and Sciences</t>
  </si>
  <si>
    <t>文理學士</t>
  </si>
  <si>
    <t>英:5級 (如英文4級，入學後須叧修讀英文進修課程)
比重-英x1.5
優先：M2: 3級 
計分可包括M2</t>
  </si>
  <si>
    <t>JS6224</t>
  </si>
  <si>
    <t>Bachelor of Arts and Sciences in Applied Artificial Intelligence</t>
  </si>
  <si>
    <t>文理學士(應用人工智能)</t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</si>
  <si>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>(如</t>
    </r>
    <r>
      <rPr>
        <sz val="10"/>
        <rFont val="微軟正黑體"/>
        <family val="2"/>
        <charset val="136"/>
      </rPr>
      <t>英文</t>
    </r>
    <r>
      <rPr>
        <sz val="10"/>
        <rFont val="Arial Narrow"/>
        <family val="2"/>
      </rPr>
      <t>4</t>
    </r>
    <r>
      <rPr>
        <sz val="10"/>
        <rFont val="微軟正黑體"/>
        <family val="2"/>
        <charset val="136"/>
      </rPr>
      <t>級，入學後須叧修讀英文進修課程</t>
    </r>
    <r>
      <rPr>
        <sz val="10"/>
        <rFont val="Arial Narrow"/>
        <family val="2"/>
      </rPr>
      <t xml:space="preserve">)
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M2:4</t>
    </r>
    <r>
      <rPr>
        <sz val="10"/>
        <rFont val="微軟正黑體"/>
        <family val="2"/>
        <charset val="136"/>
      </rPr>
      <t>級
計分:2*</t>
    </r>
    <r>
      <rPr>
        <sz val="10"/>
        <rFont val="Arial Narrow"/>
        <family val="2"/>
      </rPr>
      <t>Eng + 2*Math + 2*M2 + Best 2 (Phy/Chem/Bio/ICT x 1.5, X x 1)</t>
    </r>
  </si>
  <si>
    <t>JS6236</t>
  </si>
  <si>
    <t>Bachelor of Arts and Sciences in Design+</t>
  </si>
  <si>
    <t>文理學士(設計＋)</t>
  </si>
  <si>
    <t>英:4級 (如英文4級，入學後須叧修讀英文進修課程)
可計M2
須提交個人創意作品</t>
  </si>
  <si>
    <t>JS6248</t>
  </si>
  <si>
    <t>Bachelor of Arts and Sciences in Financial Technology</t>
  </si>
  <si>
    <t>文理學士(金融科技)</t>
  </si>
  <si>
    <t>JS6250</t>
  </si>
  <si>
    <t>Bachelor of Arts and Sciences in Global Health and Development</t>
  </si>
  <si>
    <t>文理學士(環球衞生及發展)</t>
  </si>
  <si>
    <t>英:4級 (如英文4級，入學後須叧修讀英文進修課程)
計分可包括M2</t>
  </si>
  <si>
    <t>JS6262</t>
  </si>
  <si>
    <t>Bachelor of Engineering in Data Science and Engineering</t>
  </si>
  <si>
    <t>工學學士〔數據科學及工程〕</t>
  </si>
  <si>
    <t>JS6286</t>
  </si>
  <si>
    <t>Bachelor of Arts in Humanities and Digital Technologies</t>
  </si>
  <si>
    <t>文學士(人文及數碼科技)</t>
  </si>
  <si>
    <t>數學：3級
比重-Eng x1.5 + Best 4(Chi x 1.5)</t>
  </si>
  <si>
    <t>JS6406</t>
  </si>
  <si>
    <t>英:5級 中:4級  數:3級  通:3級
計分必須包括英</t>
    <phoneticPr fontId="1" type="noConversion"/>
  </si>
  <si>
    <t>JS6418</t>
  </si>
  <si>
    <t>Bachelor of Nursing Advanced Leadership Track</t>
  </si>
  <si>
    <t>護理學學士菁英領袖培育專修組別</t>
  </si>
  <si>
    <t>JS6456</t>
  </si>
  <si>
    <t>Bachelor of Medicine and Bachelor of Surgery</t>
  </si>
  <si>
    <t>內外全科醫學士</t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</si>
  <si>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Chem:3</t>
    </r>
    <r>
      <rPr>
        <sz val="10"/>
        <rFont val="微軟正黑體"/>
        <family val="2"/>
        <charset val="136"/>
      </rPr>
      <t xml:space="preserve">級
</t>
    </r>
    <r>
      <rPr>
        <sz val="10"/>
        <rFont val="Arial Narrow"/>
        <family val="2"/>
      </rPr>
      <t>[</t>
    </r>
    <r>
      <rPr>
        <sz val="10"/>
        <rFont val="微軟正黑體"/>
        <family val="2"/>
        <charset val="136"/>
      </rPr>
      <t>綜合分</t>
    </r>
    <r>
      <rPr>
        <sz val="10"/>
        <rFont val="Arial Narrow"/>
        <family val="2"/>
      </rPr>
      <t xml:space="preserve"> = (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+M2x0.5)  / 1.5</t>
    </r>
    <r>
      <rPr>
        <sz val="10"/>
        <rFont val="微軟正黑體"/>
        <family val="2"/>
        <charset val="136"/>
      </rPr>
      <t>，如綜合分</t>
    </r>
    <r>
      <rPr>
        <sz val="10"/>
        <rFont val="Arial Narrow"/>
        <family val="2"/>
      </rPr>
      <t>&gt;</t>
    </r>
    <r>
      <rPr>
        <sz val="10"/>
        <rFont val="微軟正黑體"/>
        <family val="2"/>
        <charset val="136"/>
      </rPr>
      <t>數，計綜合分</t>
    </r>
    <r>
      <rPr>
        <sz val="10"/>
        <rFont val="Arial Narrow"/>
        <family val="2"/>
      </rPr>
      <t xml:space="preserve">] 
</t>
    </r>
    <r>
      <rPr>
        <sz val="10"/>
        <rFont val="微軟正黑體"/>
        <family val="2"/>
        <charset val="136"/>
      </rPr>
      <t>流利廣東話</t>
    </r>
    <phoneticPr fontId="1" type="noConversion"/>
  </si>
  <si>
    <t>JS6468</t>
  </si>
  <si>
    <t>Bachelor of Nursing</t>
  </si>
  <si>
    <t>JS6470</t>
  </si>
  <si>
    <t>Bachelor of Science in Bioinformatics</t>
  </si>
  <si>
    <t>理學士(生物訊息學)</t>
  </si>
  <si>
    <t>JS6482</t>
  </si>
  <si>
    <t>Bachelor of Chinese Medicine</t>
  </si>
  <si>
    <t>中醫全科學士</t>
  </si>
  <si>
    <t>Phy/Chem/Bio:3級
Best 5 + 0.5 x 6th Best subject
計分可包括M2
流利廣東話及普通話</t>
  </si>
  <si>
    <t>JS6494</t>
  </si>
  <si>
    <t>Bachelor of Pharmacy</t>
  </si>
  <si>
    <t>藥劑學學士</t>
  </si>
  <si>
    <t>JS6688</t>
  </si>
  <si>
    <t>Science Master Class</t>
  </si>
  <si>
    <t>科研專才啟導課程 (雙學位課程)</t>
  </si>
  <si>
    <t>JS6705</t>
  </si>
  <si>
    <t>Bachelor of Psychology</t>
  </si>
  <si>
    <t>心理學學士</t>
  </si>
  <si>
    <t>JS6717</t>
  </si>
  <si>
    <t>Bachelor of Social Sciences</t>
  </si>
  <si>
    <t>社會科學學士</t>
  </si>
  <si>
    <t>JS6729</t>
  </si>
  <si>
    <t>Bachelor of Science in Actuarial Science</t>
  </si>
  <si>
    <t>理學士(精算學)</t>
  </si>
  <si>
    <t>數:4級+ M2:4級
計分必須包括英+數+M2
計分方法：1.2*Eng + 1.2*Math + 1.2*M2 +Best 2 subjects</t>
  </si>
  <si>
    <t>JS6731</t>
  </si>
  <si>
    <t>Bachelor of Social Work</t>
  </si>
  <si>
    <t>社會工作學學士</t>
  </si>
  <si>
    <t>JS6767</t>
  </si>
  <si>
    <t>Bachelor of Economics / Bachelor of Economics and Finance</t>
  </si>
  <si>
    <t>經濟學學士 / 經濟金融學學士</t>
  </si>
  <si>
    <t>220*</t>
  </si>
  <si>
    <t xml:space="preserve">英:4級 數:3級, 
計分必須包括英+數; 可計M2 
計分方法：1.5*Eng + 1.5*Math + Best 4 subjects + 0.2 x 7th Subject(如有)
</t>
  </si>
  <si>
    <t>JS6781</t>
  </si>
  <si>
    <t>Bachelor of Business Administration / Bachelor of Business Administration in Accounting and Finance</t>
  </si>
  <si>
    <t>工商管理學學士 / 工商管理學學士(會計及財務)</t>
  </si>
  <si>
    <t xml:space="preserve">計分必須包括英+數
英:4級 數:3級, M2 可代替數成績；
計分方法：1.5*Eng + 1.5*Math + Best 4 subjects
</t>
  </si>
  <si>
    <t>JS6793</t>
  </si>
  <si>
    <t>Bachelor of Business Administration (Business Analytics)</t>
  </si>
  <si>
    <t>工商管理學學士(商業分析)</t>
  </si>
  <si>
    <t>計分必須包括英+數
英:4級 數:3級 Phy/Chem/Bio/ICT:3級
優先：M2 ；計分可包括M2
計分方法：1.5*Eng + 1.5*Math + Best 4 subjects + 0.2 x 7th Subject(如有)</t>
  </si>
  <si>
    <t>JS6808</t>
  </si>
  <si>
    <t>Bachelor of Business Administration (Law) and Bachelor of Laws (double degree)</t>
  </si>
  <si>
    <t>工商管理學學士(法學)及法學士 (雙學位課程)</t>
  </si>
  <si>
    <t>英:5級 中:4級 數:4級 
計分必須包括英+數; 可計M2 
計分方法：1.5*Eng + 1.5*Math/M2 + Best 4 subjects + 0.2 x 7th Subject(如有)</t>
  </si>
  <si>
    <t>JS6810</t>
  </si>
  <si>
    <t>Bachelor of Social Sciences (Government and Laws) and Bachelor of Laws (double degree)</t>
  </si>
  <si>
    <t>社會科學學士(政治學與法學)及法學士 (雙學位課程)</t>
  </si>
  <si>
    <t>英:5級 中:4級  數:3級  通:3級</t>
    <phoneticPr fontId="1" type="noConversion"/>
  </si>
  <si>
    <t>JS6822</t>
  </si>
  <si>
    <t>Bachelor of Journalism</t>
  </si>
  <si>
    <t>新聞學學士</t>
  </si>
  <si>
    <t>會考慮校園電視/傳播的經驗
計分可包括M2</t>
  </si>
  <si>
    <t>JS6846</t>
  </si>
  <si>
    <t>Bachelor of Science in Marketing Analytics and Technology</t>
  </si>
  <si>
    <t>理學士(營銷分析及科技)</t>
  </si>
  <si>
    <t>JS6858</t>
  </si>
  <si>
    <t>Bachelor of Science and Bachelor of Laws</t>
  </si>
  <si>
    <t>理學士及法學士（雙學位課程）</t>
  </si>
  <si>
    <t>中文：4級
英文：5級
需修讀以下一科：Bio/Chem/Phy
比重- Eng x 2, Math/ M2 x 2, Best (Phy/ Chem/ Bio) x 2, Best 3 x 1</t>
  </si>
  <si>
    <t>JS6860</t>
  </si>
  <si>
    <t>Bachelor of Finance in Asset Management and Private Banking</t>
  </si>
  <si>
    <t>金融學學士(資產管理及私人銀行)</t>
  </si>
  <si>
    <t>JS6884</t>
  </si>
  <si>
    <t>Bachelor of Science in Quantitative Finance</t>
  </si>
  <si>
    <t>理學士(計量金融)</t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</si>
  <si>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M2:3</t>
    </r>
    <r>
      <rPr>
        <sz val="10"/>
        <rFont val="微軟正黑體"/>
        <family val="2"/>
        <charset val="136"/>
      </rPr>
      <t>級；
計分必須包括英</t>
    </r>
    <r>
      <rPr>
        <sz val="10"/>
        <rFont val="Arial Narrow"/>
        <family val="2"/>
      </rPr>
      <t>+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+M2
</t>
    </r>
    <r>
      <rPr>
        <sz val="10"/>
        <rFont val="微軟正黑體"/>
        <family val="2"/>
        <charset val="136"/>
      </rPr>
      <t>高比重</t>
    </r>
    <r>
      <rPr>
        <sz val="10"/>
        <rFont val="Arial Narrow"/>
        <family val="2"/>
      </rPr>
      <t>: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 M2 </t>
    </r>
    <r>
      <rPr>
        <sz val="10"/>
        <rFont val="微軟正黑體"/>
        <family val="2"/>
        <charset val="136"/>
      </rPr>
      <t xml:space="preserve">數
</t>
    </r>
    <r>
      <rPr>
        <sz val="10"/>
        <rFont val="細明體"/>
        <family val="2"/>
        <charset val="136"/>
      </rPr>
      <t>計分方法：</t>
    </r>
    <r>
      <rPr>
        <sz val="10"/>
        <rFont val="Arial Narrow"/>
        <family val="2"/>
      </rPr>
      <t>1.5*Eng + 1.25*Math + 1.25*M2 + Best 3 subjects + 0.2 x 7th Subect(如有)</t>
    </r>
  </si>
  <si>
    <t>JS6896</t>
  </si>
  <si>
    <t>Bachelor of Business Administration in International Business and Global Management</t>
  </si>
  <si>
    <t>工商管理學學士(國際商業及環球管理)</t>
  </si>
  <si>
    <t>JS6901</t>
  </si>
  <si>
    <t>Bachelor of Science</t>
  </si>
  <si>
    <t>理學士</t>
  </si>
  <si>
    <t>JS6925</t>
  </si>
  <si>
    <t>Bachelor of Engineering in Biomedical Engineering</t>
  </si>
  <si>
    <t>工學學士(生物醫學工程)</t>
  </si>
  <si>
    <t>JS6937</t>
  </si>
  <si>
    <t>Global Engineering and Business Programme</t>
  </si>
  <si>
    <t>環球工程與商業課程</t>
  </si>
  <si>
    <t>355*</t>
  </si>
  <si>
    <r>
      <rPr>
        <sz val="10"/>
        <rFont val="細明體"/>
        <family val="2"/>
        <charset val="136"/>
      </rPr>
      <t>英</t>
    </r>
    <r>
      <rPr>
        <sz val="10"/>
        <rFont val="Arial Narrow"/>
        <family val="2"/>
      </rPr>
      <t>:4</t>
    </r>
    <r>
      <rPr>
        <sz val="10"/>
        <rFont val="細明體"/>
        <family val="2"/>
        <charset val="136"/>
      </rPr>
      <t>級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Phy:3</t>
    </r>
    <r>
      <rPr>
        <sz val="10"/>
        <rFont val="細明體"/>
        <family val="2"/>
        <charset val="136"/>
      </rPr>
      <t>級</t>
    </r>
    <r>
      <rPr>
        <sz val="10"/>
        <rFont val="Arial Narrow"/>
        <family val="2"/>
      </rPr>
      <t xml:space="preserve">
</t>
    </r>
    <r>
      <rPr>
        <sz val="10"/>
        <rFont val="微軟正黑體"/>
        <family val="2"/>
        <charset val="136"/>
      </rPr>
      <t>優先</t>
    </r>
    <r>
      <rPr>
        <sz val="10"/>
        <rFont val="Arial Narrow"/>
        <family val="2"/>
      </rPr>
      <t>:M2:3</t>
    </r>
    <r>
      <rPr>
        <sz val="10"/>
        <rFont val="微軟正黑體"/>
        <family val="2"/>
        <charset val="136"/>
      </rPr>
      <t>級
英數+3</t>
    </r>
  </si>
  <si>
    <t>JS6949</t>
  </si>
  <si>
    <t>Bachelor of Biomedical Sciences</t>
  </si>
  <si>
    <t>生物醫學學士</t>
  </si>
  <si>
    <t>英:4級 Chem/Bio:3級</t>
  </si>
  <si>
    <t>JS6951</t>
  </si>
  <si>
    <t>Bachelor of Engineering in Engineering Science</t>
  </si>
  <si>
    <t>工學學士(工程科學)</t>
  </si>
  <si>
    <t>數:3級 Phy:3級
優先:M2:3級
計分必須包括英+數
M2可當一選修科</t>
  </si>
  <si>
    <t>JS6963</t>
  </si>
  <si>
    <t>Bachelor of Engineering</t>
  </si>
  <si>
    <t>工學學士</t>
  </si>
  <si>
    <t>JS7101</t>
  </si>
  <si>
    <t>Bachelor of Arts (Honours) in Chinese</t>
  </si>
  <si>
    <t>中文(榮譽)文學士</t>
  </si>
  <si>
    <t xml:space="preserve">比重-中:1.5 英:1.5 中史:1.5
</t>
    <phoneticPr fontId="1" type="noConversion"/>
  </si>
  <si>
    <t>JS7123</t>
  </si>
  <si>
    <t>Bachelor of Liberal Arts (Hons) in Global Development and Sustainability</t>
  </si>
  <si>
    <t>環球可持續發展(榮譽)博雅學士</t>
  </si>
  <si>
    <t>比重- 英:2 通:1.5</t>
  </si>
  <si>
    <t>JS7133</t>
  </si>
  <si>
    <t>Bachelor of Arts (Honours) in Animation and Digital Arts</t>
  </si>
  <si>
    <t>動畫及數碼藝術(榮譽)文學士</t>
  </si>
  <si>
    <t>JS7200</t>
  </si>
  <si>
    <t>Bachelor of Business Administration (Honours)</t>
  </si>
  <si>
    <t xml:space="preserve">比重- 英:2 數:1.5
</t>
    <phoneticPr fontId="1" type="noConversion"/>
  </si>
  <si>
    <t>JS7204</t>
  </si>
  <si>
    <t>Bachelor of Arts (Honours) in Translation, Cross-cultural Studies, and Corporate Communication</t>
  </si>
  <si>
    <t>翻譯、跨文化研究及企業傳訊(榮譽)文學士</t>
  </si>
  <si>
    <t xml:space="preserve">比重- 中:1.5 英:2 
</t>
    <phoneticPr fontId="1" type="noConversion"/>
  </si>
  <si>
    <t>JS7216</t>
  </si>
  <si>
    <t>Bachelor of Business Administration (Honours) - Risk and Insurance Management</t>
  </si>
  <si>
    <t>工商管理(榮譽)學士 - 風險及保險管理</t>
  </si>
  <si>
    <t>JS7225</t>
  </si>
  <si>
    <t>Bachelor of Science (Honours) in Data Science</t>
  </si>
  <si>
    <t>數據科學(榮譽)理學士</t>
  </si>
  <si>
    <t>JS7301</t>
  </si>
  <si>
    <t>Bachelor of Social Sciences (Honours) - Economics</t>
  </si>
  <si>
    <t>社會科學(榮譽)學士 - 經濟學</t>
  </si>
  <si>
    <t>JS7302</t>
  </si>
  <si>
    <t>Bachelor of Social Sciences (Honours) – Political Science</t>
  </si>
  <si>
    <t>社會科學(榮譽)學士 - 政治學</t>
  </si>
  <si>
    <t>JS7303</t>
  </si>
  <si>
    <t>Bachelor of Social Sciences (Honours) – Psychology</t>
  </si>
  <si>
    <t>社會科學(榮譽)學士 - 心理學</t>
  </si>
  <si>
    <t>JS7304</t>
  </si>
  <si>
    <t>Bachelor of Social Sciences (Honours) Sociology</t>
  </si>
  <si>
    <t>社會科學(榮譽)學士 - 社會學</t>
  </si>
  <si>
    <t>JS7305</t>
  </si>
  <si>
    <t>Bachelor of Social Sciences (Honours) – Health and Social Service Management</t>
  </si>
  <si>
    <t>社會科學(榮譽)學士 - 健康及社會服務管理</t>
  </si>
  <si>
    <t>JS7306</t>
  </si>
  <si>
    <t>Bachelor of Social Sciences (Honours) – Social and Public Policy Studies</t>
  </si>
  <si>
    <t>社會科學(榮譽)學士 - 社會與公共政策研究</t>
  </si>
  <si>
    <t>JS7503</t>
  </si>
  <si>
    <t>Bachelor of Arts (Honours) in Contemporary English Studies</t>
  </si>
  <si>
    <t>當代英語語言文學課程(榮譽)文學士</t>
  </si>
  <si>
    <t>JS7606</t>
  </si>
  <si>
    <t>Bachelor of Arts (Honours) in Cultural Studies</t>
  </si>
  <si>
    <t>文化研究(榮譽)文學士</t>
  </si>
  <si>
    <t xml:space="preserve">比重-中:1.5 英:2
</t>
    <phoneticPr fontId="1" type="noConversion"/>
  </si>
  <si>
    <t>JS7709</t>
  </si>
  <si>
    <t>Bachelor of Arts (Honours) in History</t>
  </si>
  <si>
    <t>歷史(榮譽)文學士</t>
  </si>
  <si>
    <t xml:space="preserve">比重-中:1.5 英:2 中史:1.2 歷:1.2 </t>
    <phoneticPr fontId="1" type="noConversion"/>
  </si>
  <si>
    <t>JS7802</t>
  </si>
  <si>
    <t>Bachelor of Arts (Honours) in Philosophy</t>
  </si>
  <si>
    <t>哲學(榮譽)文學士</t>
  </si>
  <si>
    <t xml:space="preserve">比重-英:2 中:1.5 數:1.5 </t>
  </si>
  <si>
    <t>JS7905</t>
  </si>
  <si>
    <t>Bachelor of Arts (Honours) in Visual Studies</t>
  </si>
  <si>
    <t>視覺研究(榮譽)文學士</t>
  </si>
  <si>
    <t>JS8105</t>
  </si>
  <si>
    <t>EdUHK</t>
  </si>
  <si>
    <t>Bachelor of Education (Honours) (Chinese Language)</t>
  </si>
  <si>
    <t>中國語文教育榮譽學士</t>
  </si>
  <si>
    <t>申請須具高中文水平;中文平均達5級
中文 +Best4</t>
    <phoneticPr fontId="1" type="noConversion"/>
  </si>
  <si>
    <t>JS8222</t>
  </si>
  <si>
    <t>Bachelor of Education (Honours) (English Language) - Primary</t>
  </si>
  <si>
    <t>英國語文教育榮譽學士 — 小學</t>
  </si>
  <si>
    <t xml:space="preserve">英平均達5級 </t>
  </si>
  <si>
    <t>JS8234</t>
  </si>
  <si>
    <t>Bachelor of Education (Honours) (Primary) - General Studies</t>
  </si>
  <si>
    <t>小學教育榮譽學士 - 常識</t>
  </si>
  <si>
    <t>JS8246</t>
  </si>
  <si>
    <t>Bachelor of Education (Honours) (Primary) - Mathematics</t>
  </si>
  <si>
    <t>小學教育榮譽學士 - 數學</t>
  </si>
  <si>
    <t>JS8325</t>
  </si>
  <si>
    <t>Bachelor of Education (Honours) (Physical Education)</t>
  </si>
  <si>
    <t>體育教育榮譽學士</t>
  </si>
  <si>
    <t>體育學科評核測試</t>
    <phoneticPr fontId="1" type="noConversion"/>
  </si>
  <si>
    <t>JS8361</t>
  </si>
  <si>
    <t>Bachelor of Education (Honours) (Secondary) - Information and Communication Technology</t>
  </si>
  <si>
    <t>中學教育榮譽學士 - 資訊及通訊科技</t>
  </si>
  <si>
    <t>ICT/ Phy/ Chem /Bio : 2級
高比重: 英 數 M2 ICT</t>
  </si>
  <si>
    <t>JS8371</t>
  </si>
  <si>
    <t>Bachelor of Education (Honours) (Business, Accounting and Financial Studies)</t>
  </si>
  <si>
    <t>企業、會計與財務概論教育榮譽學士</t>
  </si>
  <si>
    <t>高比重: BAFS</t>
  </si>
  <si>
    <t>JS8381</t>
  </si>
  <si>
    <t>Bachelor of Education (Honours) (History)</t>
  </si>
  <si>
    <t>歷史教育榮譽學士</t>
  </si>
  <si>
    <t>JS8404</t>
  </si>
  <si>
    <t>Bachelor of Education (Honours) (Early Childhood Education)</t>
  </si>
  <si>
    <t>幼兒教育榮譽學士</t>
  </si>
  <si>
    <t>JS8416</t>
  </si>
  <si>
    <t>Bachelor of Education (Honours) (Chinese History)</t>
  </si>
  <si>
    <t>中國歷史教育榮譽學士</t>
  </si>
  <si>
    <t>JS8428</t>
  </si>
  <si>
    <t>Bachelor of Education (Honours) (Geography)</t>
  </si>
  <si>
    <t>地理教育榮譽學士</t>
  </si>
  <si>
    <t>高比重: GEOG</t>
  </si>
  <si>
    <t>JS8430</t>
  </si>
  <si>
    <t>Bachelor of Education (Honours) (Science)</t>
  </si>
  <si>
    <t>科學教育榮譽學士</t>
  </si>
  <si>
    <t>JS8507</t>
  </si>
  <si>
    <t>Higher Diploma in Early Childhood Education</t>
  </si>
  <si>
    <t>幼兒教育高級文憑</t>
  </si>
  <si>
    <t>JS8600</t>
  </si>
  <si>
    <t>Bachelor of Arts (Honours) in Language Studies (Chinese Major)</t>
  </si>
  <si>
    <t>語文研究榮譽文學士 (中文主修)</t>
  </si>
  <si>
    <t>中文平均達5級
申請須具高中文水平
高比重: 中</t>
  </si>
  <si>
    <t>JS8612</t>
  </si>
  <si>
    <t>Bachelor of Arts (Honours) in Language Studies (English Major)</t>
  </si>
  <si>
    <t>語文研究榮譽文學士 (英文主修)</t>
  </si>
  <si>
    <r>
      <rPr>
        <sz val="10"/>
        <rFont val="微軟正黑體"/>
        <family val="2"/>
        <charset val="136"/>
      </rPr>
      <t>英文平均達</t>
    </r>
    <r>
      <rPr>
        <sz val="10"/>
        <rFont val="Arial Narrow"/>
        <family val="2"/>
      </rPr>
      <t>5</t>
    </r>
    <r>
      <rPr>
        <sz val="10"/>
        <rFont val="微軟正黑體"/>
        <family val="2"/>
        <charset val="136"/>
      </rPr>
      <t>級
高比重</t>
    </r>
    <r>
      <rPr>
        <sz val="10"/>
        <rFont val="Arial Narrow"/>
        <family val="2"/>
      </rPr>
      <t xml:space="preserve">: </t>
    </r>
    <r>
      <rPr>
        <sz val="10"/>
        <rFont val="微軟正黑體"/>
        <family val="2"/>
        <charset val="136"/>
      </rPr>
      <t>英</t>
    </r>
  </si>
  <si>
    <t>JS8636</t>
  </si>
  <si>
    <t>Bachelor of Arts (Honours) in Creative Arts and Culture (Music)</t>
  </si>
  <si>
    <t>創意藝術與文化榮譽文學士 (音樂)</t>
  </si>
  <si>
    <t>筆試及學科評核測試良好</t>
  </si>
  <si>
    <t>JS8648</t>
  </si>
  <si>
    <t>Bachelor of Arts (Honours) in Creative Arts and Culture (Visual Arts)</t>
  </si>
  <si>
    <t>創意藝術與文化榮譽文學士 (視覺藝術)</t>
  </si>
  <si>
    <r>
      <rPr>
        <sz val="10"/>
        <rFont val="微軟正黑體"/>
        <family val="2"/>
        <charset val="136"/>
      </rPr>
      <t>學科評核測試良好</t>
    </r>
    <r>
      <rPr>
        <sz val="10"/>
        <rFont val="Arial Narrow"/>
        <family val="2"/>
      </rPr>
      <t xml:space="preserve"> 
/ VA</t>
    </r>
    <r>
      <rPr>
        <sz val="10"/>
        <rFont val="微軟正黑體"/>
        <family val="2"/>
        <charset val="136"/>
      </rPr>
      <t>成績達</t>
    </r>
    <r>
      <rPr>
        <sz val="10"/>
        <rFont val="Arial Narrow"/>
        <family val="2"/>
      </rPr>
      <t>4</t>
    </r>
    <r>
      <rPr>
        <sz val="10"/>
        <rFont val="微軟正黑體"/>
        <family val="2"/>
        <charset val="136"/>
      </rPr>
      <t>級，可獲豁免學科評核試</t>
    </r>
    <r>
      <rPr>
        <sz val="10"/>
        <rFont val="Arial Narrow"/>
        <family val="2"/>
      </rPr>
      <t xml:space="preserve">
</t>
    </r>
    <r>
      <rPr>
        <sz val="10"/>
        <rFont val="細明體"/>
        <family val="2"/>
        <charset val="136"/>
      </rPr>
      <t>高比重</t>
    </r>
    <r>
      <rPr>
        <sz val="10"/>
        <rFont val="Arial Narrow"/>
        <family val="2"/>
      </rPr>
      <t>: VA</t>
    </r>
  </si>
  <si>
    <t>JS8651</t>
  </si>
  <si>
    <t>Bachelor of Social Sciences (Honours) in Psychology</t>
  </si>
  <si>
    <t>心理學榮譽社會科學學士</t>
  </si>
  <si>
    <t>高比重: 英</t>
  </si>
  <si>
    <t>JS8663</t>
  </si>
  <si>
    <t>Bachelor of Arts (Honours) in Special Education</t>
  </si>
  <si>
    <t>特殊教育榮譽文學士</t>
  </si>
  <si>
    <t>JS8702</t>
  </si>
  <si>
    <t>Bachelor of Science (Honours) in Integrated Environmental Management</t>
  </si>
  <si>
    <t>綜合環境管理榮譽理學士</t>
  </si>
  <si>
    <r>
      <t>需修讀以下一科：</t>
    </r>
    <r>
      <rPr>
        <sz val="10"/>
        <rFont val="Arial Narrow"/>
        <family val="2"/>
      </rPr>
      <t>Bio/Chem/Phy/Geog</t>
    </r>
    <phoneticPr fontId="1" type="noConversion"/>
  </si>
  <si>
    <t>JS8714</t>
  </si>
  <si>
    <t>Bachelor of Science (Honours) in Artificial Intelligence and Educational Technology</t>
  </si>
  <si>
    <t>人工智能與教育科技榮譽理學士</t>
  </si>
  <si>
    <t>JS8726</t>
  </si>
  <si>
    <t>Bachelor of Science (Honours) in Sports Science and Coaching</t>
  </si>
  <si>
    <t>運動科學及教練榮譽理學士</t>
  </si>
  <si>
    <t>有修讀Bio優先考慮
高比重:Bio</t>
  </si>
  <si>
    <t>JS8801</t>
  </si>
  <si>
    <t>Bachelor of Arts (Honours) in Creative Arts and Culture and Bachelor of Education (Honours) (Music) Co-terminal Double Degree Programme</t>
  </si>
  <si>
    <t>創意藝術與文化榮譽文學士及音樂教育榮譽學士 (同期結業雙學位課程)</t>
  </si>
  <si>
    <t xml:space="preserve">必須筆試及音樂學科評核測試
</t>
  </si>
  <si>
    <t>JS8813</t>
  </si>
  <si>
    <t>Bachelor of Arts (Honours) in Creative Arts and Culture and Bachelor of Education (Honours) (Visual Arts) Co-terminal Double Degree Programme</t>
  </si>
  <si>
    <t>創意藝術與文化榮譽文學士及視覺藝術教育榮譽學士 (同期結業雙學位課程)</t>
  </si>
  <si>
    <t>學科評核測試 
/VA成績達4級，可獲豁免學科評核試
高比重: VA</t>
  </si>
  <si>
    <t>JS8825</t>
  </si>
  <si>
    <t>Bachelor of Arts (Honours) in Language Studies and Bachelor of Education (Honours) (English Language) Co-terminal Double Degree Programme</t>
  </si>
  <si>
    <t>語文研究榮譽文學士及英文教育榮譽學士 (同期結業雙學位課程)</t>
  </si>
  <si>
    <t>英文平均達5級</t>
  </si>
  <si>
    <t>JS9001</t>
  </si>
  <si>
    <t>HKMU</t>
  </si>
  <si>
    <t>Bachelor of Social Sciences with Honours in Psychology</t>
  </si>
  <si>
    <t>4C+1X</t>
    <phoneticPr fontId="1" type="noConversion"/>
  </si>
  <si>
    <t>JS9003</t>
  </si>
  <si>
    <t>Bachelor of Social Sciences with Honours in Politics and Public Administration</t>
  </si>
  <si>
    <t>政治及公共行政榮譽社會科學學士</t>
  </si>
  <si>
    <t>JS9004</t>
  </si>
  <si>
    <t>Bachelor of Social Sciences with Honours in Applied Social Studies</t>
  </si>
  <si>
    <t>應用社會研究榮譽社會科學學士</t>
  </si>
  <si>
    <t>JS9005</t>
  </si>
  <si>
    <t>Bachelor of Social Sciences with Honours in Global and China Studies</t>
  </si>
  <si>
    <t>全球與中國研究榮譽社會科學學士</t>
  </si>
  <si>
    <t>JS9006</t>
  </si>
  <si>
    <t>Bachelor of Social Sciences with Honours in Ageing Society and Services Studies</t>
  </si>
  <si>
    <t>高齡社會與服務研究榮譽社會科學學士</t>
  </si>
  <si>
    <t>JS9007</t>
  </si>
  <si>
    <t>Bachelor of Social Sciences with Honours in Economic and Public Policy Analysis</t>
  </si>
  <si>
    <t>經濟及公共政策分析榮譽社會科學學士</t>
  </si>
  <si>
    <t>JS9008</t>
  </si>
  <si>
    <t>Bachelor of Social Sciences with Honours in Psychology and Mental Health</t>
  </si>
  <si>
    <t>心理學與精神健康榮譽社會科學學士</t>
  </si>
  <si>
    <t>JS9011</t>
  </si>
  <si>
    <t>Bachelor of Arts with Honours in Chinese</t>
  </si>
  <si>
    <t>中文榮譽文學士</t>
  </si>
  <si>
    <r>
      <rPr>
        <sz val="10"/>
        <rFont val="微軟正黑體"/>
        <family val="2"/>
        <charset val="136"/>
      </rPr>
      <t xml:space="preserve">比重 </t>
    </r>
    <r>
      <rPr>
        <sz val="10"/>
        <rFont val="Arial Narrow"/>
        <family val="2"/>
      </rPr>
      <t xml:space="preserve">- </t>
    </r>
    <r>
      <rPr>
        <sz val="10"/>
        <rFont val="微軟正黑體"/>
        <family val="2"/>
        <charset val="136"/>
      </rPr>
      <t>中</t>
    </r>
    <r>
      <rPr>
        <sz val="10"/>
        <rFont val="Arial Narrow"/>
        <family val="2"/>
      </rPr>
      <t>: 2</t>
    </r>
    <phoneticPr fontId="1" type="noConversion"/>
  </si>
  <si>
    <t>JS9013</t>
  </si>
  <si>
    <t>Bachelor of Arts with Honours in Language Studies and Translation</t>
  </si>
  <si>
    <t>語言研究與翻譯榮譽文學士</t>
  </si>
  <si>
    <r>
      <rPr>
        <sz val="10"/>
        <rFont val="微軟正黑體"/>
        <family val="2"/>
        <charset val="136"/>
      </rPr>
      <t xml:space="preserve">比重 </t>
    </r>
    <r>
      <rPr>
        <sz val="10"/>
        <rFont val="Arial Narrow"/>
        <family val="2"/>
      </rPr>
      <t xml:space="preserve">- </t>
    </r>
    <r>
      <rPr>
        <sz val="10"/>
        <rFont val="微軟正黑體"/>
        <family val="2"/>
        <charset val="136"/>
      </rPr>
      <t>中:</t>
    </r>
    <r>
      <rPr>
        <sz val="10"/>
        <rFont val="Arial Narrow"/>
        <family val="2"/>
      </rPr>
      <t xml:space="preserve">1.5  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 1.5</t>
    </r>
    <phoneticPr fontId="1" type="noConversion"/>
  </si>
  <si>
    <t>JS9016</t>
  </si>
  <si>
    <t>Bachelor of Arts with Honours in Creative Advertising and Media Design</t>
  </si>
  <si>
    <t>創意廣告及媒體設計榮譽文學士</t>
  </si>
  <si>
    <r>
      <rPr>
        <sz val="10"/>
        <rFont val="微軟正黑體"/>
        <family val="2"/>
        <charset val="136"/>
      </rPr>
      <t>比重</t>
    </r>
    <r>
      <rPr>
        <sz val="10"/>
        <rFont val="Arial Narrow"/>
        <family val="2"/>
      </rPr>
      <t xml:space="preserve"> - </t>
    </r>
    <r>
      <rPr>
        <sz val="10"/>
        <rFont val="微軟正黑體"/>
        <family val="2"/>
        <charset val="136"/>
      </rPr>
      <t>中</t>
    </r>
    <r>
      <rPr>
        <sz val="10"/>
        <rFont val="Arial Narrow"/>
        <family val="2"/>
      </rPr>
      <t xml:space="preserve">:1.5  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 1.5</t>
    </r>
    <phoneticPr fontId="1" type="noConversion"/>
  </si>
  <si>
    <t>JS9019</t>
  </si>
  <si>
    <t>Bachelor of Arts with Honours in English Language and Culture</t>
  </si>
  <si>
    <t>英語及文化榮譽文學士</t>
  </si>
  <si>
    <t>JS9220</t>
  </si>
  <si>
    <t>Bachelor of Business Administration with Honours in Professional Accounting</t>
  </si>
  <si>
    <t>專業會計榮譽工商管理學士</t>
  </si>
  <si>
    <t>JS9222</t>
  </si>
  <si>
    <t>Bachelor of Business Administration with Honours in Accounting and Taxation</t>
  </si>
  <si>
    <t>會計及稅務學榮譽工商管理學士</t>
  </si>
  <si>
    <t>JS9230</t>
  </si>
  <si>
    <t>Bachelor of Business Administration with Honours in Business Management</t>
  </si>
  <si>
    <t>商業管理學榮譽工商管理學士</t>
  </si>
  <si>
    <t>JS9240</t>
  </si>
  <si>
    <t>Bachelor of Business Administration with Honours in Global Business and Marketing</t>
  </si>
  <si>
    <t>環球商業及市場學榮譽工商管理學士</t>
  </si>
  <si>
    <t>JS9250</t>
  </si>
  <si>
    <t>Bachelor of Business Administration with Honours in Corporate Governance</t>
  </si>
  <si>
    <t>企業管治榮譽工商管理學士</t>
  </si>
  <si>
    <t>JS9261</t>
  </si>
  <si>
    <t>Bachelor of Business Administration with Honours in Digital Business</t>
  </si>
  <si>
    <t>數碼商業榮譽工商管理學士</t>
  </si>
  <si>
    <t>JS9272</t>
  </si>
  <si>
    <t>Bachelor of Business Administration with Honours in Finance and Risk Management</t>
  </si>
  <si>
    <t>財務及風險管理榮譽工商管理學士</t>
  </si>
  <si>
    <t>JS9276</t>
  </si>
  <si>
    <t>Bachelor of Business Administration with Honours in Real Estate and Facilities Management</t>
  </si>
  <si>
    <t>房地產及設施管理榮譽工商管理學士</t>
  </si>
  <si>
    <t>JS9280</t>
  </si>
  <si>
    <t>Bachelor of Applied Psychology with Honours, Bachelor of Business Management with Honours</t>
  </si>
  <si>
    <t>應用心理學榮譽學士，商業管理榮譽學士</t>
  </si>
  <si>
    <t>JS9291</t>
  </si>
  <si>
    <t>Bachelor of Business Administration with Honours in Hotel and Sustainable Tourism Management</t>
  </si>
  <si>
    <t>酒店及可持續旅遊管理榮譽工商管理學士</t>
  </si>
  <si>
    <t>JS9294</t>
  </si>
  <si>
    <t>Bachelor of Business Administration with Honours in Sports and eSports Management</t>
  </si>
  <si>
    <t>運動及電競運動管理榮譽工商管理學士</t>
  </si>
  <si>
    <t>JS9530</t>
  </si>
  <si>
    <t>Bachelor of Education with Honours in English Language Teaching and Bachelor of English Language Studies with Honours</t>
  </si>
  <si>
    <t>英語教學榮譽教育學士及英語研究榮譽學士</t>
  </si>
  <si>
    <r>
      <rPr>
        <sz val="10"/>
        <rFont val="微軟正黑體"/>
        <family val="2"/>
        <charset val="136"/>
      </rPr>
      <t>比重</t>
    </r>
    <r>
      <rPr>
        <sz val="10"/>
        <rFont val="Arial Narrow"/>
        <family val="2"/>
      </rPr>
      <t xml:space="preserve">- 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 2</t>
    </r>
    <phoneticPr fontId="1" type="noConversion"/>
  </si>
  <si>
    <t>JS9540</t>
  </si>
  <si>
    <t>Bachelor of English Language Studies with Honours</t>
  </si>
  <si>
    <t>英語研究榮譽學士</t>
  </si>
  <si>
    <t>JS9550</t>
  </si>
  <si>
    <t>Bachelor of Language Studies with Honours (Applied Chinese Language Studies)</t>
  </si>
  <si>
    <t>語言研究榮譽學士(應用中國語言)</t>
  </si>
  <si>
    <t xml:space="preserve">比重-中: 2 </t>
  </si>
  <si>
    <t>JS9560</t>
  </si>
  <si>
    <t>Bachelor of Education with Honours (Chinese Language Teaching) and Bachelor of Language Studies with Honours (Applied Chinese Language Studies)</t>
  </si>
  <si>
    <t>教育榮譽學士（中國語文教學）及語言研究榮譽學士（應用中國語言）</t>
  </si>
  <si>
    <t>JS9570</t>
  </si>
  <si>
    <t>Bachelor of Language Studies with Honours (Bilingual Communication), Bachelor of Global Business with Honours</t>
  </si>
  <si>
    <t>語言研究(雙語傳意)榮譽學士， 國際商業榮譽學士</t>
  </si>
  <si>
    <t>JS9580</t>
  </si>
  <si>
    <t>Bachelor of Education with Honours in Early Childhood Education (Leadership and Special Educational Needs)</t>
  </si>
  <si>
    <t>教育榮譽學士(幼兒教育: 領導及特殊教育需要)</t>
  </si>
  <si>
    <t>JS9718</t>
  </si>
  <si>
    <t>Bachelor of Science with Honours in Computer Science</t>
  </si>
  <si>
    <t>電腦科學榮譽理學士</t>
  </si>
  <si>
    <t>JS9719</t>
  </si>
  <si>
    <t>Bachelor of Science with Honours in Cyber and Computer Security</t>
  </si>
  <si>
    <t>網絡及電腦安全榮譽理學士</t>
  </si>
  <si>
    <t>JS9720</t>
  </si>
  <si>
    <t>Bachelor of Engineering with Honours in Electronic and Computer Engineering</t>
  </si>
  <si>
    <t>電子及電腦工程學榮譽工學士</t>
  </si>
  <si>
    <t>JS9721</t>
  </si>
  <si>
    <t>Bachelor of Engineering with Honours in Building Services Engineering and Sustainable Development</t>
  </si>
  <si>
    <t>屋宇設備工程及可持續發展榮譽工學士</t>
  </si>
  <si>
    <t>優先: Phy/Chem/Bio/M2/ICT</t>
  </si>
  <si>
    <t>JS9722</t>
  </si>
  <si>
    <t>Bachelor of Engineering with Honours in Civil and Environmental Engineering</t>
  </si>
  <si>
    <t>土木及環境工程榮譽工學士</t>
  </si>
  <si>
    <t>JS9731</t>
  </si>
  <si>
    <t>Bachelor of Science with Honours in Environmental Science and Green Management</t>
  </si>
  <si>
    <t>環境科學與綠色管理榮譽理學士</t>
  </si>
  <si>
    <t>JS9732</t>
  </si>
  <si>
    <t>Bachelor of Science with Honours in Life Sciences</t>
  </si>
  <si>
    <t>生命科學榮譽理學士</t>
  </si>
  <si>
    <t>JS9733</t>
  </si>
  <si>
    <t>Bachelor of Science with Honours in Science (STEM)</t>
  </si>
  <si>
    <t>科學（ＳＴＥＭ）榮譽理學士</t>
  </si>
  <si>
    <t>4C + 1X</t>
    <phoneticPr fontId="1" type="noConversion"/>
  </si>
  <si>
    <t>優先: Phy/Chem/Bio</t>
  </si>
  <si>
    <t>JSSA01</t>
  </si>
  <si>
    <t>Offered by CIHE: Bachelor of Nursing (Honours)</t>
  </si>
  <si>
    <t>由明愛專上學院開辦：護理學榮譽學士</t>
  </si>
  <si>
    <t>優先:Bio 2級</t>
  </si>
  <si>
    <t>JSSA02</t>
  </si>
  <si>
    <t>Offered by CIHE: Bachelor of Science (Honours) in Digital Entertainment Technology</t>
  </si>
  <si>
    <t>由明愛專上學院開辦：數碼娛樂科技（榮譽）理學士</t>
  </si>
  <si>
    <t>Bonus for 2X</t>
    <phoneticPr fontId="1" type="noConversion"/>
  </si>
  <si>
    <t>JSSA03</t>
  </si>
  <si>
    <t>Offered by CIHE: Bachelor of Science (Honours) in Physiotherapy</t>
  </si>
  <si>
    <t>由明愛專上學院開辦：物理治療學（榮譽）理學士</t>
  </si>
  <si>
    <t>4C+1X</t>
  </si>
  <si>
    <t>JSSA04</t>
  </si>
  <si>
    <t>Offered by CIHE: Bachelor of Science (Honours) in Artificial Intelligence</t>
  </si>
  <si>
    <t>由明愛專上學院開辦：人工智能（榮譽）理學士</t>
  </si>
  <si>
    <t>JSSC02</t>
  </si>
  <si>
    <t>Offered by CHC: Bachelor of Science (Honours) in Architecture</t>
  </si>
  <si>
    <t>由珠海學院開辦：建築學（榮譽）理學士</t>
  </si>
  <si>
    <t>M2可計一選修科</t>
  </si>
  <si>
    <t>JSSC03</t>
  </si>
  <si>
    <t>Offered by CHC: Bachelor of Science (Honours) in Computer Science</t>
  </si>
  <si>
    <t>由珠海學院開辦：資訊科學（榮譽）理學士</t>
  </si>
  <si>
    <t>JSSC04</t>
  </si>
  <si>
    <t>Offered by CHC: Bachelor of Arts (Honours) in Communication and Crossmedia</t>
  </si>
  <si>
    <t>由珠海學院開辦：傳播及跨媒體（榮譽）文學士</t>
  </si>
  <si>
    <t>2021: UQ = 14
M2可計一選修科</t>
  </si>
  <si>
    <t>JSSH01</t>
  </si>
  <si>
    <t>Offered by HSUHK: Bachelor of Business Administration (Honours) in Supply Chain Management</t>
  </si>
  <si>
    <t>由恒大開辦：供應鏈管理工商管理（榮譽）學士</t>
  </si>
  <si>
    <t xml:space="preserve">高比重:英/數/BAFS/Econ/Geog/Phy/ICT/M2
英+數+Best3
</t>
  </si>
  <si>
    <t>JSSH02</t>
  </si>
  <si>
    <t>Offered by HSUHK: Bachelor of Science (Honours) in Actuarial Studies and Insurance</t>
  </si>
  <si>
    <t>由恒大開辦：精算及保險 （榮譽）理學士</t>
  </si>
  <si>
    <t>數學:3級
高比重:英/數/BAFS/Econ/Phy/M2
英+數+Best3</t>
  </si>
  <si>
    <t>JSSH03</t>
  </si>
  <si>
    <t>Offered by HSUHK: Bachelor of Science (Honours) in Applied Computing</t>
  </si>
  <si>
    <t>由恒大開辦：計算機應用（榮譽）理學士</t>
  </si>
  <si>
    <t>JSSH04</t>
  </si>
  <si>
    <t>Offered by HSUHK: Bachelor of Science (Honours) in Data Science and Business Intelligence</t>
  </si>
  <si>
    <t>由恒大開辦：數據科學及商業智能學（榮譽）理學士</t>
  </si>
  <si>
    <r>
      <rPr>
        <sz val="10"/>
        <rFont val="微軟正黑體"/>
        <family val="2"/>
        <charset val="136"/>
      </rPr>
      <t>高比重</t>
    </r>
    <r>
      <rPr>
        <sz val="10"/>
        <rFont val="Arial Narrow"/>
        <family val="2"/>
      </rPr>
      <t>: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/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/BAFS/Econ/ICT/M2
</t>
    </r>
    <r>
      <rPr>
        <sz val="10"/>
        <rFont val="微軟正黑體"/>
        <family val="2"/>
        <charset val="136"/>
      </rPr>
      <t>計分必須包括</t>
    </r>
    <r>
      <rPr>
        <sz val="10"/>
        <rFont val="Arial Narrow"/>
        <family val="2"/>
      </rPr>
      <t>:</t>
    </r>
    <r>
      <rPr>
        <sz val="10"/>
        <rFont val="微軟正黑體"/>
        <family val="2"/>
        <charset val="136"/>
      </rPr>
      <t>數學</t>
    </r>
    <phoneticPr fontId="1" type="noConversion"/>
  </si>
  <si>
    <t>JSSH05</t>
  </si>
  <si>
    <t>Offered by HSUHK: Bachelor of Management Science and Information Management (Honours)</t>
  </si>
  <si>
    <t>由恒大開辦：管理科學與資訊管理（榮譽）學士</t>
  </si>
  <si>
    <t>JSSH06</t>
  </si>
  <si>
    <t>Offered by HSUHK: Bachelor of Arts (Honours) in Art and Design</t>
  </si>
  <si>
    <t>由恒大開辦：藝術設計（榮譽）文學士</t>
  </si>
  <si>
    <t>面試時要交個人作品</t>
    <phoneticPr fontId="1" type="noConversion"/>
  </si>
  <si>
    <t>JSST01</t>
  </si>
  <si>
    <t>Offered by TWC: Bachelor of Health Science (Honours) in Nursing</t>
  </si>
  <si>
    <t>由東華學院開辦：護理學（榮譽）健康科學學士</t>
  </si>
  <si>
    <t>操流利英語及廣東話;中英文寫作流蜴
優先:英文 4級</t>
  </si>
  <si>
    <t>JSST02</t>
  </si>
  <si>
    <t>Offered by TWC: Bachelor of Science (Honours) in Medical Laboratory Science</t>
  </si>
  <si>
    <t>由東華學院開辦：醫療化驗科學（榮譽）理學士</t>
  </si>
  <si>
    <t>必須具備正常彩色視覺，有心理準備處理人體樣本、組織及體液
優先:  英文 達4級; Chem 達4級</t>
  </si>
  <si>
    <t>JSST03</t>
  </si>
  <si>
    <t>Offered by TWC: Bachelor of Science (Honours) in Radiation Therapy</t>
  </si>
  <si>
    <t>由東華學院開辦：放射治療學（榮譽）理學士</t>
  </si>
  <si>
    <t>Phy/Chem/Bio:3級
優先: 英文: 4級;Phy:3級
具備正常彩色視覺</t>
    <phoneticPr fontId="1" type="noConversion"/>
  </si>
  <si>
    <t>JSST04</t>
  </si>
  <si>
    <t>Offered by TWC: Bachelor of Science (Honours) in Occupational Therapy</t>
  </si>
  <si>
    <t>由東華學院開辦：職業治療學（榮譽）理學士</t>
  </si>
  <si>
    <t>優先: 英文4級; Bio 3級</t>
  </si>
  <si>
    <t>JSST05</t>
  </si>
  <si>
    <t>Offered by TWC: Bachelor of Science (Honours) in Physiotherapy</t>
  </si>
  <si>
    <t>由東華學院開辦：物理治療學(榮譽)理學士</t>
  </si>
  <si>
    <t>優先: 英文4級; Phy/Bio 3級
放於BandA 優先面試</t>
  </si>
  <si>
    <t>JSST06</t>
  </si>
  <si>
    <t>Offered by TWC: Bachelor of Science (Honours) in Applied Gerontology</t>
  </si>
  <si>
    <t>由東華學院開辦：應用老年學(榮譽)理學士</t>
  </si>
  <si>
    <t>JSSU12</t>
  </si>
  <si>
    <t>Offered by HKMU: Bachelor of Arts with Honours in Creative Writing and Film Arts</t>
  </si>
  <si>
    <t>由都會大學開辦：創意寫作與電影藝術榮譽文學士</t>
  </si>
  <si>
    <r>
      <rPr>
        <sz val="10"/>
        <rFont val="微軟正黑體"/>
        <family val="2"/>
        <charset val="136"/>
      </rPr>
      <t>比重-中,英</t>
    </r>
    <r>
      <rPr>
        <sz val="10"/>
        <rFont val="Arial Narrow"/>
        <family val="2"/>
      </rPr>
      <t xml:space="preserve"> 1.5</t>
    </r>
    <phoneticPr fontId="1" type="noConversion"/>
  </si>
  <si>
    <t>JSSU14</t>
  </si>
  <si>
    <t>Offered by HKMU: Bachelor of Fine Arts with Honours in Animation and Visual Effects</t>
  </si>
  <si>
    <t>由都會大學開辦：動畫及視覺特效榮譽藝術學士</t>
  </si>
  <si>
    <t>JSSU15</t>
  </si>
  <si>
    <t>Offered by HKMU: Bachelor of Fine Arts with Honours in Imaging Design and Digital Art</t>
  </si>
  <si>
    <t>由都會大學開辦：影像設計及數碼藝術榮譽藝術學士</t>
  </si>
  <si>
    <r>
      <rPr>
        <sz val="10"/>
        <rFont val="微軟正黑體"/>
        <family val="2"/>
        <charset val="136"/>
      </rPr>
      <t>比重- 中,英</t>
    </r>
    <r>
      <rPr>
        <sz val="10"/>
        <rFont val="Arial Narrow"/>
        <family val="2"/>
      </rPr>
      <t xml:space="preserve"> 1.5</t>
    </r>
    <phoneticPr fontId="1" type="noConversion"/>
  </si>
  <si>
    <t>JSSU40</t>
  </si>
  <si>
    <t>Offered by HKMU: Bachelor of Nursing with Honours in General Health Care</t>
  </si>
  <si>
    <r>
      <rPr>
        <sz val="10"/>
        <rFont val="微軟正黑體"/>
        <family val="2"/>
        <charset val="136"/>
      </rPr>
      <t>比重-</t>
    </r>
    <r>
      <rPr>
        <sz val="10"/>
        <rFont val="Arial Narrow"/>
        <family val="2"/>
      </rPr>
      <t xml:space="preserve"> Bio, Chem, Phy 1.2</t>
    </r>
    <phoneticPr fontId="1" type="noConversion"/>
  </si>
  <si>
    <t>JSSU50</t>
  </si>
  <si>
    <t>Offered by HKMU: Bachelor of Nursing with Honours in Mental Health Care</t>
  </si>
  <si>
    <t>由都會大學開辦：護理學榮譽學士（精神科）</t>
  </si>
  <si>
    <r>
      <rPr>
        <sz val="10"/>
        <rFont val="微軟正黑體"/>
        <family val="2"/>
        <charset val="136"/>
      </rPr>
      <t xml:space="preserve">比重- </t>
    </r>
    <r>
      <rPr>
        <sz val="10"/>
        <rFont val="Arial Narrow"/>
        <family val="2"/>
      </rPr>
      <t>Bio,Chem,Phy 1.2</t>
    </r>
    <phoneticPr fontId="1" type="noConversion"/>
  </si>
  <si>
    <t>JSSU55</t>
  </si>
  <si>
    <t>Offered by HKMU: Bachelor of Science with Honours in Physiotherapy</t>
  </si>
  <si>
    <t>由都會大學開辦：物理治療學榮譽理學士</t>
  </si>
  <si>
    <t>優先考慮Phy Bio
比重- 中/英/Bio/Phy : 2</t>
  </si>
  <si>
    <t>JSSU61</t>
  </si>
  <si>
    <t>Offered by HKMU: Bachelor of Applied Science with Honours in Integrated Testing, Inspection and Certification</t>
  </si>
  <si>
    <t>由都會大學開辦：綜合檢測和認證榮譽應用理學士</t>
  </si>
  <si>
    <t>JSSU68</t>
  </si>
  <si>
    <t>Offered by HKMU: Bachelor of Science with Honours in Testing Science and Certification</t>
  </si>
  <si>
    <t>由都會大學開辦：檢測科學和認證榮譽理學士</t>
  </si>
  <si>
    <t>JSSU69</t>
  </si>
  <si>
    <t>Offered by HKMU: Bachelor of Science with Honours in Food Testing Science</t>
  </si>
  <si>
    <t>由都會大學開辦：食品測試科學榮譽理學士</t>
  </si>
  <si>
    <t>JSSU70</t>
  </si>
  <si>
    <t>Offered by HKMU: Bachelor of Science with Honours in Data Science and Artificial Intelligence</t>
  </si>
  <si>
    <t>由都會大學開辦：數據科學及人工智能榮譽理學士</t>
  </si>
  <si>
    <t>JSSU71</t>
  </si>
  <si>
    <t>Offered by HKMU: Bachelor of Computing with Honours in Internet Technology</t>
  </si>
  <si>
    <t>由都會大學開辦：互聯網科技榮譽電腦學學士</t>
  </si>
  <si>
    <t>JSSU90</t>
  </si>
  <si>
    <t>Offered by HKMU: Bachelor of International Hospitality and Attractions Management with Honours</t>
  </si>
  <si>
    <t>由都會大學開辦：國際款待及景區管理榮譽學士</t>
  </si>
  <si>
    <t>JSSU95</t>
  </si>
  <si>
    <t>Offered by HKMU: Bachelor of Sports and Recreation Management with Honours</t>
  </si>
  <si>
    <t>由都會大學開辦：運動及康樂管理榮譽學士</t>
  </si>
  <si>
    <t>JSSU96</t>
  </si>
  <si>
    <t>Offered by HKMU: Bachelor of Business Administration with Honours in Financial Technology and Innovation</t>
  </si>
  <si>
    <t>由都會大學開辦：金融科技及創新榮譽工商管理學士</t>
  </si>
  <si>
    <t>JSSU97</t>
  </si>
  <si>
    <t>Offered by HKMU: Bachelor of Business Administration with Honours in Global Marketing and Supply Chain Management</t>
  </si>
  <si>
    <t>由都會大學開辦：環球市場及供應鏈榮譽工商管理學士</t>
  </si>
  <si>
    <t>JSSV01</t>
  </si>
  <si>
    <t>Offered by VTC-THEi: Bachelor of Arts (Honours) in Fashion Design</t>
  </si>
  <si>
    <t>由香港高科院開辦：時裝設計（榮譽）文學士</t>
  </si>
  <si>
    <t>JSSV02</t>
  </si>
  <si>
    <t>Offered by VTC-THEi: Bachelor of Arts (Honours) in Product Design</t>
  </si>
  <si>
    <t>由香港高科院開辦：產品設計（榮譽）文學士</t>
  </si>
  <si>
    <t>JSSV03</t>
  </si>
  <si>
    <t>Offered by VTC-THEi: Bachelor of Arts (Honours) in Landscape Architecture</t>
  </si>
  <si>
    <t>由香港高科院開辦：園境建築（榮譽）文學士</t>
  </si>
  <si>
    <t>JSSV04</t>
  </si>
  <si>
    <t>Offered by VTC-THEi: Bachelor of Arts (Honours) in Culinary Arts and Management</t>
  </si>
  <si>
    <t>由香港高科院開辦：廚藝及管理（榮譽）文學士</t>
  </si>
  <si>
    <t>JSSV05</t>
  </si>
  <si>
    <t>Offered by VTC-THEi: Bachelor of Engineering (Honours) in Civil Engineering</t>
  </si>
  <si>
    <t>由香港高科院開辦：土木工程（榮譽）工學士</t>
  </si>
  <si>
    <t>JSSV07</t>
  </si>
  <si>
    <t>Offered by VTC-THEi: Bachelor of Science (Honours) in Horticulture, Arboriculture and Landscape Management</t>
  </si>
  <si>
    <t>由香港高科院開辦：園藝樹藝及園境管理（榮譽）理學士</t>
  </si>
  <si>
    <t>JSSV08</t>
  </si>
  <si>
    <t>Offered by VTC-THEi: Bachelor of Science (Honours) in Surveying</t>
  </si>
  <si>
    <t>由香港高科院開辦：測量學（榮譽）理學士</t>
  </si>
  <si>
    <t>JSSV09</t>
  </si>
  <si>
    <t>Offered by VTC-THEi: Bachelor of Social Sciences (Honours) in Sports and Recreation Management</t>
  </si>
  <si>
    <t>由香港高科院開辦：運動及康樂管理（榮譽）社會科學學士</t>
  </si>
  <si>
    <t>JSSW01</t>
  </si>
  <si>
    <t>Offered by UOWCHK: Bachelor of Aviation (Honours) in Operations and Management</t>
  </si>
  <si>
    <t>由香港伍倫貢學院開辦：營運及管理（榮譽）航空學士</t>
  </si>
  <si>
    <t>JSSY01</t>
  </si>
  <si>
    <t>Offered by HKSYU: Bachelor of Commerce (Honours) in Financial Technology</t>
  </si>
  <si>
    <t>由仁大開辦： 金融科技（榮譽）商學士</t>
  </si>
  <si>
    <t>數: 3級
優先:資訊及通訊科技達第3級</t>
  </si>
  <si>
    <t>新增</t>
  </si>
  <si>
    <t>刪除</t>
  </si>
  <si>
    <r>
      <rPr>
        <sz val="10"/>
        <rFont val="微軟正黑體"/>
        <family val="2"/>
        <charset val="136"/>
      </rPr>
      <t>改名</t>
    </r>
    <r>
      <rPr>
        <sz val="10"/>
        <rFont val="Arial Narrow"/>
        <family val="2"/>
      </rPr>
      <t>/</t>
    </r>
    <r>
      <rPr>
        <sz val="10"/>
        <rFont val="細明體"/>
        <family val="2"/>
        <charset val="136"/>
      </rPr>
      <t>改編號</t>
    </r>
  </si>
  <si>
    <t>22 intake</t>
  </si>
  <si>
    <t>23 intake</t>
  </si>
  <si>
    <t>JS Code</t>
  </si>
  <si>
    <t>Institutions</t>
  </si>
  <si>
    <t>Programme</t>
  </si>
  <si>
    <t>名稱</t>
  </si>
  <si>
    <t>Department of Management Sciences (options: BBA Business Decision Analytics, BBA Global Operations Management)</t>
  </si>
  <si>
    <t>管理科學系 [選項: 工商管理學士(商業決策分析)、工商管理學士(環球營運管理)]</t>
  </si>
  <si>
    <t>改名</t>
  </si>
  <si>
    <t>BBA Business Decision Analytics</t>
  </si>
  <si>
    <t>工商管理學士(商業決策分析)</t>
  </si>
  <si>
    <t>BBA Global Operations Management</t>
  </si>
  <si>
    <t>工商管理學士(環球營運管理)</t>
  </si>
  <si>
    <t>BSocSc International Relations and Global AffairsUPDATED</t>
  </si>
  <si>
    <t>社會科學學士(國際關係及全球事務)</t>
  </si>
  <si>
    <t>JS1200</t>
  </si>
  <si>
    <t>JS1201</t>
  </si>
  <si>
    <t>Department of Architecture and Civil Engineering (options: BEng Architectural Engineering, BEng Civil Engineering, BSc Architecture and Surveying)</t>
  </si>
  <si>
    <t>建築學及土木工程學系 [選項: 工學士(建築工程)、工學士(土木工程)、理學士(建築學及測量學)]</t>
  </si>
  <si>
    <t>Department of Electrical Engineering (options: BEng Computer and Data Engineering, BEng Electronic and Electrical Engineering, BEng Information Engineering, BEng Microelectronics Engineering)</t>
  </si>
  <si>
    <t>機械工程學系 [選項: 工學士(航空航天工程)、工學士(機械工程)、工學士(核子及風險工程)]</t>
  </si>
  <si>
    <t>JS1807</t>
  </si>
  <si>
    <t>Bachelor of Arts (Hons)</t>
  </si>
  <si>
    <t>文學士(榮譽)</t>
  </si>
  <si>
    <t>Bachelor of Communication (Hons) (Journalism and Digital Media / Public Relations and Advertising)</t>
  </si>
  <si>
    <t>傳理學學士(榮譽) (新聞與數碼媒體 / 公關及廣告)</t>
  </si>
  <si>
    <t>Bachelor of Arts (Hons) in Business Administration (Global Entertainment)</t>
  </si>
  <si>
    <t>BSc (Hons) Scheme in Data Science (Data Science and Analytics / Investment Science and Finance Analytics)</t>
  </si>
  <si>
    <t>數據科學(榮譽)理學士組合課程 (數據科學及分析 / 投資科學及金融分析)</t>
  </si>
  <si>
    <t>BSc (Hons) in Physics with a Secondary Major in Artificial Intelligence &amp; Data Analytics (AIDA) / Innovation and Entrepreneurship (IE)</t>
  </si>
  <si>
    <t>JS3050</t>
  </si>
  <si>
    <t>BA (Hons) Scheme in Fashion (Fashion Design / Knitwear Design / Contour Fashion and Activewear / Fashion Business / Fashion Innovation and Technology)</t>
  </si>
  <si>
    <t>時裝(榮譽)文學士組合課程 (時裝設計 / 針織時裝設計 / 內衣及運動服裝 / 時裝商務 / 時裝創新及科技)</t>
  </si>
  <si>
    <t>BBA (Hons) Scheme in Accounting and Finance (Accountancy / Accounting and Finance / Digital Finance and Investment)</t>
  </si>
  <si>
    <t>會計及金融(榮譽)工商管理學士組合課程 (會計學 / 會計及金融 / 數碼金融及投資學)</t>
  </si>
  <si>
    <t>BBA (Hons) Scheme in Aviation, Maritime and Supply Chain Management (Aviation Management and Finance / International Shipping and Transport Logistics / Supply Chain Management and Analytics)</t>
  </si>
  <si>
    <t>航空、航運及供應鏈管理(榮譽)工商管理學士組合課程 (航空管理及金融 / 國際航運及物流管理 / 供應鏈管理及分析)</t>
  </si>
  <si>
    <t>BBA (Hons) Scheme in Management and Marketing (Management / Marketing)</t>
  </si>
  <si>
    <t>管理及市場學(榮譽)工商管理學士組合課程 (管理學 / 市場學)</t>
  </si>
  <si>
    <t>BSc (Hons) Scheme in Building and Real Estate (Building Engineering and Management / Property Management / Surveying)</t>
  </si>
  <si>
    <t>建築及房地產(榮譽)理學士組合課程 (建築工程及管理學 / 物業管理學 / 地產及建設測量學)</t>
  </si>
  <si>
    <t>BEng (Hons) Scheme in Building Sciences and Engineering (Building Sciences and Engineering / Building Sciences and Engineering with the specialism of Building Services Engineering)</t>
  </si>
  <si>
    <t>建築科學及工程學(榮譽)工學士組合課程 (建築科學及工程學 / 建築科學及工程學(屋宇設備工程學))</t>
  </si>
  <si>
    <t>BSc (Hons) Scheme in Spatial Data Science and Smart Cities (Land Surveying and Geo-Informatics)</t>
  </si>
  <si>
    <t>空間數據科學及智慧城市(榮譽)理學士組合課程 (土地測量及地理資訊學)</t>
  </si>
  <si>
    <t>BEng (Hons) Scheme in Aviation Engineering (Aviation Engineering / Air Transport Engineering)</t>
  </si>
  <si>
    <t>航空工程學(榮譽)工學士組合課程 (航空工程學 / 民航工程學)</t>
  </si>
  <si>
    <t>BEng (Hons) Scheme in Electrical Engineering (Electrical Engineering / Transportation Systems Engineering)</t>
  </si>
  <si>
    <t>電機工程學(榮譽)工學士組合課程 (電機工程學 / 運輸系統工程學)</t>
  </si>
  <si>
    <t>BEng (Hons)/BSc (Hons) Scheme in Information and Artificial Intelligence Engineering (Internet-of-Things / Artificial Intelligence / Information Security)</t>
  </si>
  <si>
    <t>資訊及人工智能工程學(榮譽)工學士 / 理學士組合課程 (物聯網 / 人工智能 / 資訊安全)</t>
  </si>
  <si>
    <t>刪除課程</t>
  </si>
  <si>
    <t>BA (Hons) Scheme in Applied Social Sciences (Social Work / Social Policy and Social Entrepreneurship)</t>
  </si>
  <si>
    <t>應用社會科學(榮譽)文學士組合課程 (社會工作 / 社會政策及社會創業)</t>
  </si>
  <si>
    <t>BSc (Hons) Scheme in Hotel and Tourism Management (Hotel Management / Smart Tourism and Hospitality / Event and Experience Management)</t>
  </si>
  <si>
    <t>酒店及旅遊管理(榮譽)理學士組合課程 (酒店管理 / 智慧旅遊及酒店產業 / 會展及體驗管理)</t>
  </si>
  <si>
    <t>JS3320</t>
  </si>
  <si>
    <t>BA (Hons) Scheme in Chinese History and Culture</t>
  </si>
  <si>
    <t>中國歷史及文化(榮譽)文學士組合課程</t>
  </si>
  <si>
    <t>新增課程</t>
  </si>
  <si>
    <t>JS3330</t>
  </si>
  <si>
    <t>BA (Hons)/BSc (Hons) Scheme in Language Sciences, Translation, and Speech Therapy (Linguistics and Translation / Language Sciences and Analytics / Speech Therapy)</t>
  </si>
  <si>
    <t>語言科學、翻譯學及言語治療(榮譽)文學士/理學士組合課程 (語言學及翻譯學 / 語言科學與語言數據分析 / 言語治療)</t>
  </si>
  <si>
    <t>BEng (Hons) Scheme in Product and Industrial Engineering (Product Engineering with Marketing / Industrial and Systems Engineering)</t>
  </si>
  <si>
    <t>產品及工業工程(榮譽)工學士組合課程 (產品工程兼市場學 / 工業及系統工程學)</t>
  </si>
  <si>
    <t>BA (Hons) Scheme in Design (Advertising Design / Environmental Design / Information Design / Interaction Design / Interior Design / Media Design / Product Design / Service Design / Social Design)</t>
  </si>
  <si>
    <t>設計學(榮譽)文學士組合課程 (廣告設計/環境設計/信息設計/交互設計/室内設計/媒體設計/產品設計/服務創新設計/社會創新設計)</t>
  </si>
  <si>
    <t>BSc (Hons) Scheme in Logistics and Enterprise Engineering (Logistics Engineering with Management / Enterprise Engineering with Management)</t>
  </si>
  <si>
    <t>物流及企業工程(榮譽)理學士組合課程 (物流工程兼管理學 / 企業工程兼管理學)</t>
  </si>
  <si>
    <t>BEng (Hons) Scheme in Mechanical Engineering (Mechanical Engineering / Product Analysis and Engineering Design)</t>
  </si>
  <si>
    <t>機械工程學(榮譽)工學士組合課程 (機械工程學 / 產品分析及工程設計學)</t>
  </si>
  <si>
    <t>BSc (Hons) Scheme in Computing and AI (Computer Science / Financial Technology and Artificial Intelligence / Enterprise Information Systems)</t>
  </si>
  <si>
    <t>電子計算及人工智能(榮譽)理學士組合課程 (計算機科學 / 金融科技及人工智能 / 企業信息管理)</t>
  </si>
  <si>
    <t>Bachelor of Science in Speech-Language Pathology</t>
  </si>
  <si>
    <t>理學士(言語及語言病理學)</t>
  </si>
  <si>
    <t>工學學士(數據科學及工程)</t>
  </si>
  <si>
    <t>科研專才啟導課程</t>
  </si>
  <si>
    <t>Science Master Class (double degree)</t>
  </si>
  <si>
    <t>JS6755</t>
  </si>
  <si>
    <t>Bachelor of Business Administration</t>
  </si>
  <si>
    <t>工商管理學學士</t>
  </si>
  <si>
    <t>Bachelor of Business Administration in Accounting and Finance / Bachelor of Business Administration in Accounting Data Analytics</t>
  </si>
  <si>
    <t>工商管理學學士(會計及財務) / 工商管理學學士(會計數據分析)</t>
  </si>
  <si>
    <t>Bachelor of Science and Bachelor of Laws (double degree)</t>
  </si>
  <si>
    <t>理學士及法學士(雙學位課程)</t>
  </si>
  <si>
    <t>Global Engineering and Business Programme (double degree)</t>
  </si>
  <si>
    <t>環球工程與商業課程 (雙學位課程)</t>
  </si>
  <si>
    <t>Bachelor of Social Sciences (Honours) - Government and International Affairs</t>
  </si>
  <si>
    <t>社會科學(榮譽)學士 - 政府與國際事務學</t>
  </si>
  <si>
    <t>Bachelor of Social Sciences (Honours) - Psychology</t>
  </si>
  <si>
    <t>Bachelor of Social Sciences (Honours) - Sociology</t>
  </si>
  <si>
    <t>Bachelor of Social Sciences (Honours) - Health and Social Service Management</t>
  </si>
  <si>
    <t>Bachelor of Social Sciences (Honours) - Social and Public Policy Studies</t>
  </si>
  <si>
    <t>隔年課程</t>
  </si>
  <si>
    <t>隔年課程，收生參考前年8381</t>
  </si>
  <si>
    <t>JS8687</t>
  </si>
  <si>
    <t>Bachelor of Arts (Honours) in Heritage Education and Arts Management</t>
  </si>
  <si>
    <t>文化遺產教育與藝術管理榮譽文學士</t>
  </si>
  <si>
    <t>JS9009</t>
  </si>
  <si>
    <t>Bachelor of Social Sciences with Honours with Streams: Ageing Society and Services Studies, Applied Economics, Applied Social Studies, Global and China Studies, Politics and Public Administration</t>
  </si>
  <si>
    <t>社會科學榮譽學士 (主修: 高齡社會與服務研究/應用經濟學/應用社會研究/全球與中國研究/政治及公共行政)</t>
  </si>
  <si>
    <t>合併課程，可參考JS9003、JS9004、JS9005、JS9006、JS9007</t>
  </si>
  <si>
    <t>JS9010</t>
  </si>
  <si>
    <t>Bachelor of Social Sciences with Honours in Psychology with Streams: Psychology Major, Counselling Psychology</t>
  </si>
  <si>
    <t>心理學榮譽社會科學學士 (主修: 心理學/輔導心理學)</t>
  </si>
  <si>
    <t>合併課程，可參考JS9001、JS9008</t>
  </si>
  <si>
    <t>JS9223</t>
  </si>
  <si>
    <t>Bachelor of Business Administration with Honours in Aviation Services Management</t>
  </si>
  <si>
    <t>航空服務管理榮譽工商管理學士</t>
  </si>
  <si>
    <t>Bachelor of Business Administration with Honours in Global Business</t>
  </si>
  <si>
    <t>環球商業榮譽工商管理學士</t>
  </si>
  <si>
    <t>Bachelor of Business Administration with Honours in Corporate Governance and Sustainability</t>
  </si>
  <si>
    <t>企業管治及持續發展榮譽工商管理學士</t>
  </si>
  <si>
    <t>JS9262</t>
  </si>
  <si>
    <t>Bachelor of Business Administration with Honours in Human Resource Management</t>
  </si>
  <si>
    <t>人力資源管理學榮譽工商管理學士</t>
  </si>
  <si>
    <t>JS9266</t>
  </si>
  <si>
    <t>Bachelor of Business Administration with Honours in Marketing</t>
  </si>
  <si>
    <t>市場學榮譽工商管理學士</t>
  </si>
  <si>
    <t>Bachelor of Business Administration with Honours in Sustainable Tourism and Hospitality Management</t>
  </si>
  <si>
    <t>持續旅遊及款待管理榮譽工商管理學士</t>
  </si>
  <si>
    <t>語言研究榮譽學士（應用中國語言）</t>
  </si>
  <si>
    <t>教育榮譽學士（幼兒教育：領導及特殊教育需要）</t>
  </si>
  <si>
    <t>網路及電腦安全榮譽理學士</t>
  </si>
  <si>
    <t>Bachelor of Science with Honours in Biomedical Sciences and Biotechnology</t>
  </si>
  <si>
    <t>生物醫學與生物科技榮譽理學士</t>
  </si>
  <si>
    <t>JSSA05</t>
  </si>
  <si>
    <t>Offered by CIHE: Bachelor of Arts (Honours) in Translation Technology</t>
  </si>
  <si>
    <t>由明愛專上學院開辦：翻譯科技 (榮譽) 文學士</t>
  </si>
  <si>
    <t>由香港恒生大學開辦：供應鏈管理工商管理（榮譽）學士</t>
  </si>
  <si>
    <t>由香港恒生大學開辦：精算及保險 （榮譽）理學士</t>
  </si>
  <si>
    <t>由香港恒生大學開辦：計算機應用（榮譽）理學士</t>
  </si>
  <si>
    <t>由香港恒生大學開辦：數據科學及商業智能學（榮譽）理學士</t>
  </si>
  <si>
    <t>由香港恒生大學開辦：管理科學與資訊管理（榮譽）學士</t>
  </si>
  <si>
    <t>由香港恒生大學開辦：藝術設計（榮譽）文學士</t>
  </si>
  <si>
    <t>由東華學院開辦：物理治療學（榮譽）理學士</t>
  </si>
  <si>
    <t>由東華學院開辦：應用老年學（榮譽）理學士</t>
  </si>
  <si>
    <t>由香港都會大學開辦：創意寫作與電影藝術榮譽文學士</t>
  </si>
  <si>
    <t>由香港都會大學開辦：動畫及視覺特效榮譽藝術學士</t>
  </si>
  <si>
    <t>由香港都會大學開辦：影像設計及數碼藝術榮譽藝術學士</t>
  </si>
  <si>
    <t>由香港都會大學開辦：護理學榮譽學士（普通科）</t>
  </si>
  <si>
    <t>由香港都會大學開辦：護理學榮譽學士（精神科）</t>
  </si>
  <si>
    <t>由香港都會大學開辦：物理治療學榮譽理學士</t>
  </si>
  <si>
    <t>由香港都會大學開辦：綜合檢測和認證榮譽應用理學士</t>
  </si>
  <si>
    <t>JSSU67</t>
  </si>
  <si>
    <t>Offered by HKMU: Bachelor of Science with Honours in Medical Laboratory Science</t>
  </si>
  <si>
    <t>由香港都會大學開辦：醫療化驗科學榮譽理學士</t>
  </si>
  <si>
    <t>Offered by HKMU: Bachelor of Science with Honours in Analytical Testing Science</t>
  </si>
  <si>
    <t>由香港都會大學開辦：分析檢測科學榮譽理學士</t>
  </si>
  <si>
    <t>由香港都會大學開辦：食品測試科學榮譽理學士</t>
  </si>
  <si>
    <t>由香港都會大學開辦：數據科學及人工智能榮譽理學士</t>
  </si>
  <si>
    <t>JSSU72</t>
  </si>
  <si>
    <t>Offered by HKMU: Bachelor of Science with Honours in Computer Science</t>
  </si>
  <si>
    <t>由香港都會大學開辦：電腦科學榮譽理學士</t>
  </si>
  <si>
    <t>JSSU78</t>
  </si>
  <si>
    <t>Offered by HKMU: Bachelor of Engineering with Honours in Building Services Engineering and Sustainable DevelopmentUPDATED</t>
  </si>
  <si>
    <t>由香港都會大學開辦：屋宇設備工程及可持續發展榮譽工學士</t>
  </si>
  <si>
    <t>JSSU79</t>
  </si>
  <si>
    <t>Offered by HKMU: Bachelor of Engineering with Honours in Civil EngineeringUPDATED</t>
  </si>
  <si>
    <t>由香港都會大學開辦：土木工程榮譽工學士</t>
  </si>
  <si>
    <t>Offered by HKMU: Bachelor of Business Administration with Honours in International Hospitality and Attractions Management</t>
  </si>
  <si>
    <t>由香港都會大學開辦：國際款待及景區管理榮譽工商管理學士</t>
  </si>
  <si>
    <t>Offered by HKMU: Bachelor of Business Administration with Honours in Sports and Recreation Management</t>
  </si>
  <si>
    <t>由香港都會大學開辦：運動及康樂管理榮譽工商管理學士</t>
  </si>
  <si>
    <t>Offered by HKMU: Bachelor of Business Administration with Honours in Finance and Financial Technology</t>
  </si>
  <si>
    <t>由香港都會大學開辦：財務及金融科技榮譽工商管理學士</t>
  </si>
  <si>
    <t>由香港都會大學開辦：環球市場及供應鏈管理榮譽工商管理學士</t>
  </si>
  <si>
    <t>JSSV10</t>
  </si>
  <si>
    <t>Offered by VTC-THEi: Bachelor of Engineering (Honours) in Building Services Engineering</t>
  </si>
  <si>
    <t>由香港高科院開辦：屋宇設備工程（榮譽）工學士</t>
  </si>
  <si>
    <t>由香港樹仁大學開辦： 金融科技（榮譽）商學士</t>
  </si>
  <si>
    <t>FULL NAME</t>
  </si>
  <si>
    <t>first row</t>
    <phoneticPr fontId="21" type="noConversion"/>
  </si>
  <si>
    <t>count</t>
    <phoneticPr fontId="21" type="noConversion"/>
  </si>
  <si>
    <t>indirect</t>
    <phoneticPr fontId="21" type="noConversion"/>
  </si>
  <si>
    <t>EDUHK</t>
  </si>
  <si>
    <t>BSocSc International Relations and Global Affairs</t>
  </si>
  <si>
    <t>轉CODE，可參考上年度JS3492
(PolyU: restructured/ new program)</t>
  </si>
  <si>
    <t>轉CODE，可參考上年度JS3230
(留意新增言語治療，收分應更高)</t>
  </si>
  <si>
    <t>新增課程
(大科分拆，可參考JS6781)</t>
  </si>
  <si>
    <t>Offered by HKMU: Bachelor of Engineering with Honours in Building Services Engineering and Sustainable Development</t>
  </si>
  <si>
    <t>Offered by HKMU: Bachelor of Engineering with Honours in Civil Engineering</t>
  </si>
  <si>
    <t>轉CODE，可參考JS9718
(HKMU-&gt;SSSDP)</t>
  </si>
  <si>
    <t>轉CODE，可參考JS9721
(HKMU-&gt;SSSDP)</t>
  </si>
  <si>
    <t>轉CODE，可參考JS9722
(HKMU-&gt;SSSDP)</t>
  </si>
  <si>
    <t xml:space="preserve"> 2022 入學Median</t>
  </si>
  <si>
    <t xml:space="preserve"> 2022 入學Lower Quartile</t>
  </si>
  <si>
    <t>JUPAS Programme Choices 2023</t>
  </si>
  <si>
    <t>2022年入學附加資料</t>
  </si>
  <si>
    <t>Bachelor of Social Sciences with Honours</t>
  </si>
  <si>
    <t>社會科學榮譽學士</t>
  </si>
  <si>
    <t>JS4760</t>
  </si>
  <si>
    <t>Interdisciplinary Data Analytics + X Double Major Programme</t>
  </si>
  <si>
    <t>跨學科數據分析 ＋Ｘ 雙主修課程</t>
  </si>
  <si>
    <t xml:space="preserve">英+4
比重-中:1 英:2 數:1 通:1  X:1
</t>
  </si>
  <si>
    <t>英數+1+2
Chem/ Phy: 3 級 
比重-中:1 英:1.5 數:2 通:1  Phy:2 Chem,Bio,M2:1.5  X:1</t>
  </si>
  <si>
    <t xml:space="preserve">M2可等同選修科
其中一科為Bio/ Chem;
比重-Bio,中,英:1.5 Chem:1.25  </t>
  </si>
  <si>
    <t xml:space="preserve">M2可等同選修科
其中一科為Chem 
比重-Chem,英:1.5  數,Bio:1.25  </t>
  </si>
  <si>
    <t>英數+Phy/Chem/Bio+2
Chem/Phy/Bio: 3 級
比重-中:1 英:2 數:2.5 通:1  1st X(Phy/Chem/Bio):2.5  2nd X(Bio/Chem/Phy/Geog/M2):1.5 Other:1</t>
  </si>
  <si>
    <r>
      <rPr>
        <sz val="10"/>
        <rFont val="細明體"/>
        <family val="2"/>
        <charset val="136"/>
      </rPr>
      <t>數學：</t>
    </r>
    <r>
      <rPr>
        <sz val="10"/>
        <rFont val="Arial Narrow"/>
        <family val="2"/>
      </rPr>
      <t>3</t>
    </r>
    <r>
      <rPr>
        <sz val="10"/>
        <rFont val="細明體"/>
        <family val="2"/>
        <charset val="136"/>
      </rPr>
      <t xml:space="preserve">級 </t>
    </r>
    <r>
      <rPr>
        <sz val="10"/>
        <rFont val="Arial Narrow"/>
        <family val="2"/>
        <charset val="136"/>
      </rPr>
      <t xml:space="preserve">
比重-中:1 英:2 數:2 通:1  X:1</t>
    </r>
  </si>
  <si>
    <t>比重-中:1.5 英:2 數:1.5 通:1  X:1</t>
  </si>
  <si>
    <t xml:space="preserve">英+5
數: 3 級 + Phy: 3 級
比重-中:1.5 英:2.5 數:2.5 通:1 Phy/M2:2.5
改JS編號，即以往JS1212
</t>
  </si>
  <si>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Bio/Chem:3</t>
    </r>
    <r>
      <rPr>
        <sz val="10"/>
        <rFont val="微軟正黑體"/>
        <family val="2"/>
        <charset val="136"/>
      </rPr>
      <t>級
比重</t>
    </r>
    <r>
      <rPr>
        <sz val="10"/>
        <rFont val="Arial Narrow"/>
        <family val="2"/>
      </rPr>
      <t>-</t>
    </r>
    <r>
      <rPr>
        <sz val="10"/>
        <rFont val="微軟正黑體"/>
        <family val="2"/>
        <charset val="136"/>
      </rPr>
      <t>中</t>
    </r>
    <r>
      <rPr>
        <sz val="10"/>
        <rFont val="Arial Narrow"/>
        <family val="2"/>
      </rPr>
      <t xml:space="preserve">:1 </t>
    </r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 xml:space="preserve">:2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:1.5 </t>
    </r>
    <r>
      <rPr>
        <sz val="10"/>
        <rFont val="微軟正黑體"/>
        <family val="2"/>
        <charset val="136"/>
      </rPr>
      <t>通</t>
    </r>
    <r>
      <rPr>
        <sz val="10"/>
        <rFont val="Arial Narrow"/>
        <family val="2"/>
      </rPr>
      <t xml:space="preserve">:1  Bio/Chem:2 BAFS/ICT/M2/Phy: 1.5
</t>
    </r>
    <r>
      <rPr>
        <sz val="10"/>
        <rFont val="細明體"/>
        <family val="2"/>
        <charset val="136"/>
      </rPr>
      <t>收生分數可參考</t>
    </r>
    <r>
      <rPr>
        <sz val="10"/>
        <rFont val="Arial Narrow"/>
        <family val="2"/>
      </rPr>
      <t>JS1805</t>
    </r>
  </si>
  <si>
    <t>新課程</t>
  </si>
  <si>
    <t>18*</t>
  </si>
  <si>
    <t>Weighted Score(M)</t>
  </si>
  <si>
    <t xml:space="preserve">隔年課程
高比重：歷史或中史
歷史與中國歷史交替年份開辦，
收生成績可參考JS8416中史教育2021年入學分數:Mean 22
</t>
  </si>
  <si>
    <t>N/A</t>
  </si>
  <si>
    <t>4C + 1X</t>
  </si>
  <si>
    <t xml:space="preserve">取錄人數未足夠提供數據
英數+3
英文：5級
數學：3級
需修讀以下一科：BAFS/CHEM/PHY/M2 </t>
  </si>
  <si>
    <t>文理及科技學士(榮譽)自訂主修</t>
  </si>
  <si>
    <t>Bachelor of Arts, Science and Technology (Hons) in Individualised Major</t>
  </si>
  <si>
    <t>文化傳承教育與藝術管理榮譽文學士</t>
  </si>
  <si>
    <t>新課程
比重-數:1.5</t>
  </si>
  <si>
    <t>中英+3
比重- 英:1.25 VA:1.15 Math: 1.1</t>
  </si>
  <si>
    <t>高比重: Econ, VA</t>
  </si>
  <si>
    <t>高比重-Eng/Math/M2/Bio/Chem/Phy</t>
  </si>
  <si>
    <t>高比重: Eng, Math, Bio, Chem</t>
  </si>
  <si>
    <t>高比重: Eng, Math</t>
  </si>
  <si>
    <t>高比重: Eng/Math/Phy</t>
  </si>
  <si>
    <t>高比重: Eng/Math/M2/Phy/Geo/ICT
2022 Best5(minimum): 23</t>
  </si>
  <si>
    <t>高比重: Eng/Math</t>
  </si>
  <si>
    <t>高比重: Eng</t>
  </si>
  <si>
    <t>高比重: Chi/Eng/Math/M2/Bio/Chem/Phy/Eco/Geo</t>
  </si>
  <si>
    <t>高比重-Eng/Math/M2/Chem/Phy/ICT</t>
  </si>
  <si>
    <t>高比重-Math/M2/Bio/Chem/Bio</t>
  </si>
  <si>
    <t>高比重-Eng/Math/M2/Bio/Chem/Phy/ICT</t>
  </si>
  <si>
    <t>中英+3
高比重-Chi/Eng</t>
  </si>
  <si>
    <t>高比重-Eng</t>
  </si>
  <si>
    <t>新課程
高比重: Chi, Eng, Chis, Hist</t>
  </si>
  <si>
    <t>新課程
可參考JS3230 (2022 LQ: 4 4 4 5 4 4 3)</t>
  </si>
  <si>
    <t>高比重：中,英,數,通,VA, ICT
只考慮整個申請過程都放組別A或B的同學, 
只考慮已參與能向測試的申請人
放榜後須帶作品集面試</t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</si>
  <si>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
</t>
    </r>
    <r>
      <rPr>
        <sz val="10"/>
        <rFont val="細明體"/>
        <family val="2"/>
        <charset val="136"/>
      </rPr>
      <t>流利廣東話及英語</t>
    </r>
  </si>
  <si>
    <t>英:4級 (如英文4，入學後須叧修讀英文進修課程)
數:3級
計分必須包括英+數; 可計M2</t>
  </si>
  <si>
    <t xml:space="preserve">數學：3級 M2: 3級
英+數+Best 3
</t>
  </si>
  <si>
    <t>英文：4級
Bio/ Chem: 3級
數學：4級
Best 5 + 0.5 x 6th Best subject</t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</si>
  <si>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Chem:3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
 </t>
    </r>
    <r>
      <rPr>
        <sz val="10"/>
        <rFont val="微軟正黑體"/>
        <family val="2"/>
        <charset val="136"/>
      </rPr>
      <t>流利廣東話</t>
    </r>
  </si>
  <si>
    <t>英文：5級
數學：4級 , M2：4級
必須修讀Bio/Chem/Phy其中兩科
計分: Eng + Math + M2 + Best 2 of Bio/Chem/Phy</t>
  </si>
  <si>
    <t>英: 4級 數: 3級
1.5 x Eng + 1.5 x Math + Best 4
Subjects + 0.2 x 7th Best Subject</t>
  </si>
  <si>
    <t>英文：4級 數學：3級
M2 優先 需修讀以下一科：Bio/Chem/Phy/Ict/Econ/Bafs
比重-Eng x 1.5 + Math x 1.25 + M2 + Best 3 + 0.2 x 7th Subject(如有)</t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</si>
  <si>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:3</t>
    </r>
    <r>
      <rPr>
        <sz val="10"/>
        <rFont val="微軟正黑體"/>
        <family val="2"/>
        <charset val="136"/>
      </rPr>
      <t>級
計分必須包括英</t>
    </r>
    <r>
      <rPr>
        <sz val="10"/>
        <rFont val="Arial Narrow"/>
        <family val="2"/>
      </rPr>
      <t>+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 xml:space="preserve">
</t>
    </r>
    <r>
      <rPr>
        <sz val="10"/>
        <rFont val="微軟正黑體"/>
        <family val="2"/>
        <charset val="136"/>
      </rPr>
      <t>計分方法：</t>
    </r>
    <r>
      <rPr>
        <sz val="10"/>
        <rFont val="Arial Narrow"/>
        <family val="2"/>
      </rPr>
      <t>1.5*Eng + 1.5*Math + Best 4 subjects + 0.2 x 7th Subect(如有)</t>
    </r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</si>
  <si>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:5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
計分必須包括英</t>
    </r>
    <r>
      <rPr>
        <sz val="10"/>
        <rFont val="Arial Narrow"/>
        <family val="2"/>
      </rPr>
      <t>+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  <charset val="136"/>
      </rPr>
      <t xml:space="preserve">
</t>
    </r>
    <r>
      <rPr>
        <sz val="10"/>
        <rFont val="細明體"/>
        <family val="2"/>
        <charset val="136"/>
      </rPr>
      <t>計分方法：</t>
    </r>
    <r>
      <rPr>
        <sz val="10"/>
        <rFont val="Arial Narrow"/>
        <family val="2"/>
        <charset val="136"/>
      </rPr>
      <t>1.5*Eng + 1.5*Math + Best 4 subjects + 0.2 x 7th Subect(如有)</t>
    </r>
  </si>
  <si>
    <r>
      <t>Phy/Chem/Bio:3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</t>
    </r>
    <r>
      <rPr>
        <sz val="10"/>
        <rFont val="微軟正黑體"/>
        <family val="2"/>
        <charset val="136"/>
      </rPr>
      <t>；
英</t>
    </r>
    <r>
      <rPr>
        <sz val="10"/>
        <rFont val="Arial Narrow"/>
        <family val="2"/>
      </rPr>
      <t>+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+Best(</t>
    </r>
    <r>
      <rPr>
        <sz val="10"/>
        <rFont val="微軟正黑體"/>
        <family val="2"/>
        <charset val="136"/>
      </rPr>
      <t>理科</t>
    </r>
    <r>
      <rPr>
        <sz val="10"/>
        <rFont val="Arial Narrow"/>
        <family val="2"/>
      </rPr>
      <t>)+ Best2(</t>
    </r>
    <r>
      <rPr>
        <sz val="10"/>
        <rFont val="微軟正黑體"/>
        <family val="2"/>
        <charset val="136"/>
      </rPr>
      <t>可包括</t>
    </r>
    <r>
      <rPr>
        <sz val="10"/>
        <rFont val="Arial Narrow"/>
        <family val="2"/>
      </rPr>
      <t>M2)</t>
    </r>
    <r>
      <rPr>
        <sz val="10"/>
        <rFont val="微軟正黑體"/>
        <family val="2"/>
        <charset val="136"/>
      </rPr>
      <t xml:space="preserve">
計分方法：1.5*Eng + 2* Math + 2*Best sci subjects +
Best 2 subjects with weighting (Phy/Chem/Bio/M2 x2)</t>
    </r>
  </si>
  <si>
    <t>數:3級 Phy:3級 M2: 3級
M2可作一選修科
計分必須包括英+數</t>
  </si>
  <si>
    <t>數: 3級
英x1.5 + 數x1 + [Best(M2/Phy) x 2 / (Bio/Chem) x 1.5)] +
 [Best2(M2/Phy) x 2 / (Bio/Chem) x 1.5 /  Xx1]</t>
  </si>
  <si>
    <t>英:4級 + 數:3級
英x2+數x2+BEST4 x1</t>
  </si>
  <si>
    <r>
      <rPr>
        <sz val="10"/>
        <rFont val="微軟正黑體"/>
        <family val="2"/>
        <charset val="136"/>
      </rPr>
      <t>英</t>
    </r>
    <r>
      <rPr>
        <sz val="10"/>
        <rFont val="Arial Narrow"/>
        <family val="2"/>
      </rPr>
      <t>:4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+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:3</t>
    </r>
    <r>
      <rPr>
        <sz val="10"/>
        <rFont val="微軟正黑體"/>
        <family val="2"/>
        <charset val="136"/>
      </rPr>
      <t>級
英</t>
    </r>
    <r>
      <rPr>
        <sz val="10"/>
        <rFont val="Arial Narrow"/>
        <family val="2"/>
      </rPr>
      <t>x2+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x2+BEST4 x1</t>
    </r>
  </si>
  <si>
    <t>英:4級+ 數:3級
英x2+數x2+BEST4 x1 / [Best (Chem/Econ/ Phy/ M2) ×1.5 + Best 3 × 1]</t>
  </si>
  <si>
    <t>英:4級+ 數:3級
英x2+數x2+BEST4 x1</t>
  </si>
  <si>
    <t>英:4級+ 數:3級
比重:英x2+數x2+BEST4 x1 / [Best (Chem/Econ/ Phy/ M2) ×1.5 + Best 3 × 1]</t>
  </si>
  <si>
    <t>英:4級+ 數:3級
英x2+數x2+BEST4(M2 x1.5或X x1)</t>
  </si>
  <si>
    <t xml:space="preserve">比重- 中:1.5 英:1.5 ICT:1.5 VA:1.5
</t>
  </si>
  <si>
    <t xml:space="preserve">比重- 英:2 數:1.5
</t>
  </si>
  <si>
    <t>數:3級
比重- 英:2 數:2 M2:2 Chem:1.25 ICT:2  Phy:1.25</t>
  </si>
  <si>
    <t>比重- 英:2 數:1.5 通:1.5 Econ:1.5</t>
  </si>
  <si>
    <t>比重- 英:2 數:1.5 通:1.5 中史:1.5 地:1.5 世史:1.5</t>
  </si>
  <si>
    <t>比重- 英:2 數:1.5 通:1.5</t>
  </si>
  <si>
    <t xml:space="preserve">比重-中:1.5 英:2.5
</t>
  </si>
  <si>
    <t xml:space="preserve">比重-中:1.5 英:2 ICT:1.5 VA:1.5
</t>
  </si>
  <si>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:3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>+M2:2</t>
    </r>
    <r>
      <rPr>
        <sz val="10"/>
        <rFont val="微軟正黑體"/>
        <family val="2"/>
        <charset val="136"/>
      </rPr>
      <t>級</t>
    </r>
    <r>
      <rPr>
        <sz val="10"/>
        <rFont val="Arial Narrow"/>
        <family val="2"/>
      </rPr>
      <t xml:space="preserve"> </t>
    </r>
    <r>
      <rPr>
        <sz val="10"/>
        <rFont val="微軟正黑體"/>
        <family val="2"/>
        <charset val="136"/>
      </rPr>
      <t>或</t>
    </r>
    <r>
      <rPr>
        <sz val="10"/>
        <rFont val="Arial Narrow"/>
        <family val="2"/>
      </rPr>
      <t xml:space="preserve">  </t>
    </r>
    <r>
      <rPr>
        <sz val="10"/>
        <rFont val="微軟正黑體"/>
        <family val="2"/>
        <charset val="136"/>
      </rPr>
      <t>數</t>
    </r>
    <r>
      <rPr>
        <sz val="10"/>
        <rFont val="Arial Narrow"/>
        <family val="2"/>
      </rPr>
      <t>:5</t>
    </r>
    <r>
      <rPr>
        <sz val="10"/>
        <rFont val="微軟正黑體"/>
        <family val="2"/>
        <charset val="136"/>
      </rPr>
      <t>級，無M2</t>
    </r>
    <r>
      <rPr>
        <sz val="10"/>
        <rFont val="Arial Narrow"/>
        <family val="2"/>
      </rPr>
      <t>(</t>
    </r>
    <r>
      <rPr>
        <sz val="10"/>
        <rFont val="微軟正黑體"/>
        <family val="2"/>
        <charset val="136"/>
      </rPr>
      <t>特別考慮</t>
    </r>
    <r>
      <rPr>
        <sz val="10"/>
        <rFont val="Arial Narrow"/>
        <family val="2"/>
      </rPr>
      <t xml:space="preserve">)
</t>
    </r>
    <r>
      <rPr>
        <sz val="10"/>
        <rFont val="細明體"/>
        <family val="2"/>
        <charset val="136"/>
      </rPr>
      <t>高比重</t>
    </r>
    <r>
      <rPr>
        <sz val="10"/>
        <rFont val="Arial Narrow"/>
        <family val="2"/>
      </rPr>
      <t>:</t>
    </r>
    <r>
      <rPr>
        <sz val="10"/>
        <rFont val="細明體"/>
        <family val="2"/>
        <charset val="136"/>
      </rPr>
      <t>數</t>
    </r>
    <r>
      <rPr>
        <sz val="10"/>
        <rFont val="Arial Narrow"/>
        <family val="2"/>
      </rPr>
      <t>,M2,ICT, Phy, Chem, Bio</t>
    </r>
  </si>
  <si>
    <t>隔年課程
高比重：歷史或中史
歷史與中國歷史交替年份開辦</t>
  </si>
  <si>
    <t>Phy/ Chem /Bio: 4級
高比重: Phy/Chem/Bio
本年度主修為Chemistry</t>
  </si>
  <si>
    <t>數: 3級 + Ict/Bio/Chem/Phy/M2: 2級</t>
  </si>
  <si>
    <t>比重：中 x 1.2</t>
  </si>
  <si>
    <t>優先：修讀VA</t>
  </si>
  <si>
    <t>計分必須包括：中+英</t>
  </si>
  <si>
    <t>*合併學額(JS4109 &amp; JS4111)</t>
  </si>
  <si>
    <t>*合併學額(JS4109 &amp; JS4111)
人數太少，因保障私隱無透露成績</t>
  </si>
  <si>
    <t>中:4級 + 英:5級 + 數:3級+通:3級
+ TOEFL 筆試:600  / 網上考試:100 / IELTS: 7級</t>
  </si>
  <si>
    <t>計分必須包括(英+數or M2)
如數只得3-4級，M2必須有至少5級</t>
  </si>
  <si>
    <t>數:3級
比重-英 x2；數 x2 ；Chem/Phy/Econ/M2最好成績的其中一科x1.5</t>
  </si>
  <si>
    <t>英:5級 + 中:4級 + 數:3級
優先考慮數學4級或以上
計分必須包括：英</t>
  </si>
  <si>
    <t>英:5級 +中4級 + 數3級 + 通3級
比重-英x2 ； 中x1.5 ；通x2</t>
  </si>
  <si>
    <t>數:3級
比重-英x2 ；數x2 ； Chem/Phy/Econ/M2最好成績的其中一科x1.5</t>
  </si>
  <si>
    <t>中:4 級
計分必須包括：中
比重:中x2</t>
  </si>
  <si>
    <t>英:4 級
計分必須包括:英
比重:英x2</t>
  </si>
  <si>
    <t>數: 4級 + M2: 3級
計分必須包括：數+ M2
比重：英 or 中x1.5 ; 數x2, M2 x2; phy/Econ/ICT其中一科x1.5</t>
  </si>
  <si>
    <t>取錄人數未足夠提供參考數據
Math: 3級
需修讀 M2/ Bio/ Chem/ Phy 其中一科
比重-Math x1.5, M2 x 1.75, Bio/Chem/Phy/ICT x1.5, LS x 0.5)</t>
  </si>
  <si>
    <t>分拆課程，可參考21年JS4401
數學：3級
需修讀以下一科：Bio/Chem/Phy/ICT/M2 
比重-Math x1.5; M2 x1.5; Phy x 1.5; Bio/Chem/ICT x 1.25, LS x 0.75</t>
  </si>
  <si>
    <t>數:4級+通:3級
優先:M2/BAFS/ECON/ICT/Phy/Chem/Bio
比重-英x1.25; 中x1.25; 數x1.75; M2 x1.75 BAFS/Econ/ICT/Phy/Chem/Bio x1.5</t>
  </si>
  <si>
    <t xml:space="preserve">數:3級+Phy/Chem/Bio/ICT/M2: 3級
比重-數x1.5; M2 x1.5; Phy x1.5 </t>
  </si>
  <si>
    <t>數:3級+Phy/Chem/Bio/M2:3級
比重-英x1.5 ; 最佳一科 (M2/Math)x1.5; Phy/Chem/Bio x1.5</t>
  </si>
  <si>
    <t>數:3級+ Phy/Chem/Bio/ICT/M2: 3級
比重-數x1.5; M2 x1.5; Phy/Chem/Bio/ICT x1.5 ; Econ/Geog x1.2 ; 通x0.5</t>
  </si>
  <si>
    <t>英:4級+通:3級+數: 5級 (如數4級需個別考慮其科目成績)
比重-英x1.25; 中x1.25; 數x1.75; M2x1.75; ICT/Phy/Chem/Bio x1.5</t>
  </si>
  <si>
    <t>英:4級 數+通+Chem/Bio:3級; 7科總分&gt;/=46; 4科達5**
優先:同時修Bio+Chem; 強烈建議:修3X+M2
*學額:combined figure of 235 for JS4501 and JS4502</t>
  </si>
  <si>
    <t>優先：Phy/Chem/Bio:3級
高比重:Phy/Chem/Bio(成績最好的一科)</t>
  </si>
  <si>
    <t xml:space="preserve">數:3 級 + 通:3 級 </t>
  </si>
  <si>
    <t>數:3 級 + Bio/Chem:3級</t>
  </si>
  <si>
    <t>Phy/Chem/Bio/M2: 3級
優先: 另一科選修為Econ/Geog/ICT/Phy/Chem/Bio/M2
比重:英or 數x1.5； M2 x2; Phy/Chem/Biox2; Econ/Geog/ICTx1.5
計算Best 5時，最多只有3科會計算高比重</t>
  </si>
  <si>
    <t>數學：3級
Bio/Chem/Phy/M2/Geog：4級
高比重-Eng x2, Math x2, M2 x2, Bio/Chem/Geo/Phy x2</t>
  </si>
  <si>
    <t>數:4級+M2:4 級 + Phy/Chem/Bio/Econ/Geog/ICT:3級
M2成績好會有加分
特別高比重: M2 x3.5</t>
  </si>
  <si>
    <t>數:4級+Phy:4級 + Bio/Chem/Econ/Geog/ICT/M2: 3級
優先: M2
高比重:數x1.5, Phy x2, M2 x1.5</t>
  </si>
  <si>
    <t>數:3級+M2:3級
比重-數x2 M2 x2</t>
  </si>
  <si>
    <t>英文：4級
通識：3級
Bio/Chem : 3級</t>
  </si>
  <si>
    <t>取錄人數未足夠提供參考數據
英文：4級, 通識：3級
數學：5級, M2：5級
其他選修科：4級
優先：Bio/Chem/ICT/Phy
比重- Math x 2, M2 x 2, Bio/Chem/Phy/ ICT x 1.5, LS x 0.5</t>
  </si>
  <si>
    <t xml:space="preserve"> 比重-英x1.3</t>
  </si>
  <si>
    <t>數:3級+通: 3級
高比重:英x1.5
鼓勵學生繳交Design porfolio</t>
  </si>
  <si>
    <t>數:3級
比重-數x1.5+最佳一科(M2/Phy/Chem/Econ)x1.5</t>
  </si>
  <si>
    <t>通: 3級
比重-英x1.5, 中x1.25, 通x1.25</t>
  </si>
  <si>
    <t>比重-英x1.3, 中x1.3</t>
  </si>
  <si>
    <t xml:space="preserve">英:4級
比重-英x1.3 </t>
  </si>
  <si>
    <t>比重-英x1.5, 數x1.5</t>
  </si>
  <si>
    <t>通識：3級</t>
  </si>
  <si>
    <t>比重-英x1.5, 通x1.5</t>
  </si>
  <si>
    <t>比重-英x1.5</t>
  </si>
  <si>
    <t>英:5級+中:4級、數及通:3級
比重-英x2, 中x1.5, 通x2</t>
  </si>
  <si>
    <t>15.87
(4C+1X)</t>
  </si>
  <si>
    <t>16.79
(4C+1X)</t>
  </si>
  <si>
    <t>15.58
(4C+1X)</t>
  </si>
  <si>
    <t>16.26
(4C+1X)</t>
  </si>
  <si>
    <t>16.71
(4C+1X)</t>
  </si>
  <si>
    <r>
      <rPr>
        <sz val="10"/>
        <rFont val="細明體"/>
        <family val="2"/>
        <charset val="136"/>
      </rPr>
      <t>高比重</t>
    </r>
    <r>
      <rPr>
        <sz val="10"/>
        <rFont val="Arial Narrow"/>
        <family val="2"/>
      </rPr>
      <t>:</t>
    </r>
    <r>
      <rPr>
        <sz val="10"/>
        <rFont val="細明體"/>
        <family val="2"/>
        <charset val="136"/>
      </rPr>
      <t>英</t>
    </r>
    <r>
      <rPr>
        <sz val="10"/>
        <rFont val="Arial Narrow"/>
        <family val="2"/>
      </rPr>
      <t>/</t>
    </r>
    <r>
      <rPr>
        <sz val="10"/>
        <rFont val="細明體"/>
        <family val="2"/>
        <charset val="136"/>
      </rPr>
      <t>數</t>
    </r>
    <r>
      <rPr>
        <sz val="10"/>
        <rFont val="Arial Narrow"/>
        <family val="2"/>
      </rPr>
      <t>/BAFS/Econ/Geog/ICT/Phy/M2</t>
    </r>
    <r>
      <rPr>
        <sz val="10"/>
        <rFont val="Arial Narrow"/>
        <family val="2"/>
        <charset val="136"/>
      </rPr>
      <t xml:space="preserve">
英+數+Best3</t>
    </r>
  </si>
  <si>
    <t>新課程
優先考慮Chem/ Bio
均勻比重</t>
  </si>
  <si>
    <t>Best 5</t>
  </si>
  <si>
    <t>轉CODE，可參考JS9721 (2022 LQ: 16)
(HKMU-&gt;SSSDP)</t>
  </si>
  <si>
    <t>轉CODE，可參考JS9722 (2022 LQ: 16)
(HKMU-&gt;SSSDP)</t>
  </si>
  <si>
    <t>轉CODE，可參考JS9718 (2022 LQ: 15)
(HKMU-&gt;SSSDP)</t>
  </si>
  <si>
    <t>4C+2X/3X</t>
  </si>
  <si>
    <r>
      <rPr>
        <sz val="10"/>
        <color theme="1"/>
        <rFont val="新細明體"/>
        <family val="2"/>
        <charset val="136"/>
      </rPr>
      <t>計分方式</t>
    </r>
  </si>
  <si>
    <r>
      <rPr>
        <sz val="10"/>
        <color theme="1"/>
        <rFont val="細明體"/>
        <family val="3"/>
        <charset val="136"/>
      </rPr>
      <t>中</t>
    </r>
    <r>
      <rPr>
        <sz val="10"/>
        <color theme="1"/>
        <rFont val="Arial Narrow"/>
        <family val="2"/>
      </rPr>
      <t>(M)</t>
    </r>
  </si>
  <si>
    <r>
      <rPr>
        <sz val="10"/>
        <color theme="1"/>
        <rFont val="細明體"/>
        <family val="3"/>
        <charset val="136"/>
      </rPr>
      <t>英</t>
    </r>
    <r>
      <rPr>
        <sz val="10"/>
        <color theme="1"/>
        <rFont val="Arial Narrow"/>
        <family val="2"/>
      </rPr>
      <t>(M)</t>
    </r>
  </si>
  <si>
    <r>
      <rPr>
        <sz val="10"/>
        <color theme="1"/>
        <rFont val="細明體"/>
        <family val="3"/>
        <charset val="136"/>
      </rPr>
      <t>數</t>
    </r>
    <r>
      <rPr>
        <sz val="10"/>
        <color theme="1"/>
        <rFont val="Arial Narrow"/>
        <family val="2"/>
      </rPr>
      <t>(M)</t>
    </r>
  </si>
  <si>
    <r>
      <rPr>
        <sz val="10"/>
        <color theme="1"/>
        <rFont val="細明體"/>
        <family val="3"/>
        <charset val="136"/>
      </rPr>
      <t>通</t>
    </r>
    <r>
      <rPr>
        <sz val="10"/>
        <color theme="1"/>
        <rFont val="Arial Narrow"/>
        <family val="2"/>
      </rPr>
      <t>(M)</t>
    </r>
  </si>
  <si>
    <r>
      <rPr>
        <sz val="10"/>
        <color theme="1"/>
        <rFont val="細明體"/>
        <family val="3"/>
        <charset val="136"/>
      </rPr>
      <t>英</t>
    </r>
    <r>
      <rPr>
        <sz val="10"/>
        <color theme="1"/>
        <rFont val="Arial Narrow"/>
        <family val="3"/>
        <charset val="136"/>
      </rPr>
      <t>+4</t>
    </r>
  </si>
  <si>
    <r>
      <rPr>
        <sz val="10"/>
        <color theme="1"/>
        <rFont val="細明體"/>
        <family val="2"/>
        <charset val="136"/>
      </rPr>
      <t>英</t>
    </r>
    <r>
      <rPr>
        <sz val="10"/>
        <color theme="1"/>
        <rFont val="Arial Narrow"/>
        <family val="2"/>
      </rPr>
      <t>+4</t>
    </r>
  </si>
  <si>
    <r>
      <rPr>
        <sz val="10"/>
        <color theme="1"/>
        <rFont val="微軟正黑體"/>
        <family val="2"/>
        <charset val="136"/>
      </rPr>
      <t>英數</t>
    </r>
    <r>
      <rPr>
        <sz val="10"/>
        <color theme="1"/>
        <rFont val="Arial Narrow"/>
        <family val="2"/>
      </rPr>
      <t>+2+1</t>
    </r>
  </si>
  <si>
    <t>Y/N</t>
  </si>
  <si>
    <t>431*</t>
  </si>
  <si>
    <t>210*</t>
  </si>
  <si>
    <t>如大學畢業成績優秀及有修讀Chem，可銜接到HKU Master of Nursing或HKU Bachelor of Medicine and Bachelor of Surgery (Year 2)
Best 5 + 0.5 x 6th Best subject
計分可包括M2
(共設學額JS6468)</t>
  </si>
  <si>
    <t>Best 5 + 0.5 x 6th Best subject
計分可包括M2
流利廣東話
(共設學額JS6418)</t>
  </si>
  <si>
    <r>
      <rPr>
        <sz val="10"/>
        <color theme="1"/>
        <rFont val="新細明體"/>
        <family val="2"/>
        <charset val="136"/>
      </rPr>
      <t>學額</t>
    </r>
  </si>
  <si>
    <t>必需要面試(於放榜前或後)</t>
  </si>
  <si>
    <t>Y/B</t>
  </si>
  <si>
    <t xml:space="preserve">或許/按需要面試(於放榜前或後)
同學需要到課程網頁查看每一科的詳細面試安排
</t>
  </si>
  <si>
    <t>各大學學士學位入學基本要求</t>
  </si>
  <si>
    <t xml:space="preserve">3322 33 </t>
  </si>
  <si>
    <t>HKU, CUHK, HKUST, PolyU, CityU, HKBU</t>
  </si>
  <si>
    <t>3322 2</t>
  </si>
  <si>
    <t>LU, EdUHK, OU</t>
  </si>
  <si>
    <r>
      <t xml:space="preserve">M2 </t>
    </r>
    <r>
      <rPr>
        <b/>
        <sz val="11"/>
        <color rgb="FF1F497D"/>
        <rFont val="新細明體"/>
        <family val="1"/>
        <charset val="136"/>
      </rPr>
      <t>作為入學基本要求的選修科之一</t>
    </r>
    <r>
      <rPr>
        <b/>
        <sz val="11"/>
        <color rgb="FF1F497D"/>
        <rFont val="SimSun"/>
        <charset val="134"/>
      </rPr>
      <t>及計算分數</t>
    </r>
  </si>
  <si>
    <t>可以</t>
  </si>
  <si>
    <t>CityU, CUHK, EdUHK, PolyU, HKUST, HKBU, OU</t>
  </si>
  <si>
    <t>不可以</t>
  </si>
  <si>
    <t>LU,</t>
  </si>
  <si>
    <t>當滿足以上要求後，才會用以下計分方法</t>
  </si>
  <si>
    <r>
      <t>4C+1X</t>
    </r>
    <r>
      <rPr>
        <sz val="11"/>
        <color rgb="FF000000"/>
        <rFont val="新細明體"/>
        <family val="1"/>
        <charset val="136"/>
      </rPr>
      <t>：</t>
    </r>
  </si>
  <si>
    <r>
      <t>即</t>
    </r>
    <r>
      <rPr>
        <sz val="12"/>
        <color rgb="FF000000"/>
        <rFont val="Times New Roman"/>
        <family val="1"/>
      </rPr>
      <t xml:space="preserve"> 4</t>
    </r>
    <r>
      <rPr>
        <sz val="12"/>
        <color rgb="FF000000"/>
        <rFont val="新細明體"/>
        <family val="1"/>
        <charset val="136"/>
      </rPr>
      <t>核心</t>
    </r>
    <r>
      <rPr>
        <sz val="12"/>
        <color rgb="FF000000"/>
        <rFont val="Times New Roman"/>
        <family val="1"/>
      </rPr>
      <t xml:space="preserve">+1 </t>
    </r>
    <r>
      <rPr>
        <sz val="12"/>
        <color rgb="FF000000"/>
        <rFont val="新細明體"/>
        <family val="1"/>
        <charset val="136"/>
      </rPr>
      <t>選修</t>
    </r>
  </si>
  <si>
    <r>
      <t>4C+2X</t>
    </r>
    <r>
      <rPr>
        <sz val="11"/>
        <color rgb="FF000000"/>
        <rFont val="新細明體"/>
        <family val="1"/>
        <charset val="136"/>
      </rPr>
      <t>：</t>
    </r>
  </si>
  <si>
    <r>
      <t>即</t>
    </r>
    <r>
      <rPr>
        <sz val="12"/>
        <color rgb="FF000000"/>
        <rFont val="Times New Roman"/>
        <family val="1"/>
      </rPr>
      <t xml:space="preserve"> 4</t>
    </r>
    <r>
      <rPr>
        <sz val="12"/>
        <color rgb="FF000000"/>
        <rFont val="新細明體"/>
        <family val="1"/>
        <charset val="136"/>
      </rPr>
      <t>核心</t>
    </r>
    <r>
      <rPr>
        <sz val="12"/>
        <color rgb="FF000000"/>
        <rFont val="Times New Roman"/>
        <family val="1"/>
      </rPr>
      <t xml:space="preserve">+2 </t>
    </r>
    <r>
      <rPr>
        <sz val="12"/>
        <color rgb="FF000000"/>
        <rFont val="新細明體"/>
        <family val="1"/>
        <charset val="136"/>
      </rPr>
      <t>選修</t>
    </r>
  </si>
  <si>
    <r>
      <t>中英</t>
    </r>
    <r>
      <rPr>
        <sz val="11"/>
        <color rgb="FF000000"/>
        <rFont val="Times New Roman"/>
        <family val="1"/>
      </rPr>
      <t>+3</t>
    </r>
    <r>
      <rPr>
        <sz val="11"/>
        <color rgb="FF000000"/>
        <rFont val="新細明體"/>
        <family val="1"/>
        <charset val="136"/>
      </rPr>
      <t>：</t>
    </r>
  </si>
  <si>
    <r>
      <t>中</t>
    </r>
    <r>
      <rPr>
        <sz val="12"/>
        <color rgb="FF000000"/>
        <rFont val="Times New Roman"/>
        <family val="1"/>
      </rPr>
      <t xml:space="preserve">+ </t>
    </r>
    <r>
      <rPr>
        <sz val="12"/>
        <color rgb="FF000000"/>
        <rFont val="新細明體"/>
        <family val="1"/>
        <charset val="136"/>
      </rPr>
      <t>英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新細明體"/>
        <family val="1"/>
        <charset val="136"/>
      </rPr>
      <t>其他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新細明體"/>
        <family val="1"/>
        <charset val="136"/>
      </rPr>
      <t>科最好成績科目</t>
    </r>
  </si>
  <si>
    <r>
      <t>英數</t>
    </r>
    <r>
      <rPr>
        <sz val="11"/>
        <color rgb="FF000000"/>
        <rFont val="Times New Roman"/>
        <family val="1"/>
      </rPr>
      <t>+3</t>
    </r>
    <r>
      <rPr>
        <sz val="11"/>
        <color rgb="FF000000"/>
        <rFont val="新細明體"/>
        <family val="1"/>
        <charset val="136"/>
      </rPr>
      <t>：</t>
    </r>
  </si>
  <si>
    <r>
      <t>英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新細明體"/>
        <family val="1"/>
        <charset val="136"/>
      </rPr>
      <t>數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新細明體"/>
        <family val="1"/>
        <charset val="136"/>
      </rPr>
      <t>其他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新細明體"/>
        <family val="1"/>
        <charset val="136"/>
      </rPr>
      <t>科最好成績科目</t>
    </r>
  </si>
  <si>
    <r>
      <t>英</t>
    </r>
    <r>
      <rPr>
        <sz val="11"/>
        <color rgb="FF000000"/>
        <rFont val="Times New Roman"/>
        <family val="1"/>
      </rPr>
      <t>+4</t>
    </r>
  </si>
  <si>
    <r>
      <t>英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新細明體"/>
        <family val="1"/>
        <charset val="136"/>
      </rPr>
      <t>其他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新細明體"/>
        <family val="1"/>
        <charset val="136"/>
      </rPr>
      <t>科最好成績科目</t>
    </r>
  </si>
  <si>
    <r>
      <t>英數</t>
    </r>
    <r>
      <rPr>
        <sz val="11"/>
        <color rgb="FF000000"/>
        <rFont val="Times New Roman"/>
        <family val="1"/>
      </rPr>
      <t>+4</t>
    </r>
    <r>
      <rPr>
        <sz val="11"/>
        <color rgb="FF000000"/>
        <rFont val="新細明體"/>
        <family val="1"/>
        <charset val="136"/>
      </rPr>
      <t>：</t>
    </r>
  </si>
  <si>
    <r>
      <t>英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新細明體"/>
        <family val="1"/>
        <charset val="136"/>
      </rPr>
      <t>數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新細明體"/>
        <family val="1"/>
        <charset val="136"/>
      </rPr>
      <t>其他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新細明體"/>
        <family val="1"/>
        <charset val="136"/>
      </rPr>
      <t>科最好成績科目</t>
    </r>
  </si>
  <si>
    <r>
      <t>英數</t>
    </r>
    <r>
      <rPr>
        <sz val="11"/>
        <color rgb="FF000000"/>
        <rFont val="Times New Roman"/>
        <family val="1"/>
      </rPr>
      <t>+1+2</t>
    </r>
    <r>
      <rPr>
        <sz val="11"/>
        <color rgb="FF000000"/>
        <rFont val="新細明體"/>
        <family val="1"/>
        <charset val="136"/>
      </rPr>
      <t>：</t>
    </r>
  </si>
  <si>
    <r>
      <t>英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新細明體"/>
        <family val="1"/>
        <charset val="136"/>
      </rPr>
      <t>數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新細明體"/>
        <family val="1"/>
        <charset val="136"/>
      </rPr>
      <t>指定科目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新細明體"/>
        <family val="1"/>
        <charset val="136"/>
      </rPr>
      <t>其他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新細明體"/>
        <family val="1"/>
        <charset val="136"/>
      </rPr>
      <t>科最好成績科目</t>
    </r>
  </si>
  <si>
    <r>
      <t>英數</t>
    </r>
    <r>
      <rPr>
        <sz val="11"/>
        <color rgb="FF000000"/>
        <rFont val="Times New Roman"/>
        <family val="1"/>
      </rPr>
      <t>+1+3</t>
    </r>
    <r>
      <rPr>
        <sz val="11"/>
        <color rgb="FF000000"/>
        <rFont val="新細明體"/>
        <family val="1"/>
        <charset val="136"/>
      </rPr>
      <t>：</t>
    </r>
  </si>
  <si>
    <r>
      <t>英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新細明體"/>
        <family val="1"/>
        <charset val="136"/>
      </rPr>
      <t>數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新細明體"/>
        <family val="1"/>
        <charset val="136"/>
      </rPr>
      <t>指定科目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新細明體"/>
        <family val="1"/>
        <charset val="136"/>
      </rPr>
      <t>其他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新細明體"/>
        <family val="1"/>
        <charset val="136"/>
      </rPr>
      <t>科最好成績科目</t>
    </r>
  </si>
  <si>
    <r>
      <t>Best5</t>
    </r>
    <r>
      <rPr>
        <sz val="11"/>
        <color rgb="FF000000"/>
        <rFont val="新細明體"/>
        <family val="1"/>
        <charset val="136"/>
      </rPr>
      <t>：</t>
    </r>
  </si>
  <si>
    <r>
      <t>最佳</t>
    </r>
    <r>
      <rPr>
        <sz val="12"/>
        <color rgb="FF000000"/>
        <rFont val="Times New Roman"/>
        <family val="1"/>
      </rPr>
      <t xml:space="preserve">5 </t>
    </r>
    <r>
      <rPr>
        <sz val="12"/>
        <color rgb="FF000000"/>
        <rFont val="新細明體"/>
        <family val="1"/>
        <charset val="136"/>
      </rPr>
      <t>科成績</t>
    </r>
  </si>
  <si>
    <r>
      <t>Best6</t>
    </r>
    <r>
      <rPr>
        <sz val="11"/>
        <color rgb="FF000000"/>
        <rFont val="新細明體"/>
        <family val="1"/>
        <charset val="136"/>
      </rPr>
      <t>：</t>
    </r>
  </si>
  <si>
    <r>
      <t>最佳</t>
    </r>
    <r>
      <rPr>
        <sz val="12"/>
        <color rgb="FF000000"/>
        <rFont val="Times New Roman"/>
        <family val="1"/>
      </rPr>
      <t xml:space="preserve">6 </t>
    </r>
    <r>
      <rPr>
        <sz val="12"/>
        <color rgb="FF000000"/>
        <rFont val="新細明體"/>
        <family val="1"/>
        <charset val="136"/>
      </rPr>
      <t>科成績</t>
    </r>
  </si>
  <si>
    <r>
      <t>!</t>
    </r>
    <r>
      <rPr>
        <sz val="11"/>
        <color rgb="FF000000"/>
        <rFont val="新細明體"/>
        <family val="1"/>
        <charset val="136"/>
      </rPr>
      <t>：</t>
    </r>
  </si>
  <si>
    <t>今年轉新計分法</t>
  </si>
  <si>
    <r>
      <t>@</t>
    </r>
    <r>
      <rPr>
        <sz val="11"/>
        <color rgb="FF000000"/>
        <rFont val="新細明體"/>
        <family val="1"/>
        <charset val="136"/>
      </rPr>
      <t>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</si>
</sst>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u/>
      <sz val="12"/>
      <color theme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2"/>
      <color indexed="8"/>
      <name val="標楷體"/>
      <family val="4"/>
      <charset val="136"/>
    </font>
    <font>
      <sz val="10"/>
      <color theme="1"/>
      <name val="Arial Narrow"/>
      <family val="2"/>
    </font>
    <font>
      <sz val="10"/>
      <color theme="1"/>
      <name val="Calibri"/>
      <family val="1"/>
      <charset val="136"/>
      <scheme val="minor"/>
    </font>
    <font>
      <sz val="12"/>
      <color theme="1"/>
      <name val="Arial Narrow"/>
      <family val="2"/>
    </font>
    <font>
      <sz val="10"/>
      <name val="Arial Narrow"/>
      <family val="2"/>
    </font>
    <font>
      <sz val="10"/>
      <name val="新細明體"/>
      <family val="2"/>
      <charset val="136"/>
    </font>
    <font>
      <sz val="10"/>
      <name val="細明體"/>
      <family val="3"/>
      <charset val="136"/>
    </font>
    <font>
      <u/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charset val="136"/>
      <scheme val="minor"/>
    </font>
    <font>
      <sz val="10"/>
      <color rgb="FF000000"/>
      <name val="Times New Roman"/>
      <family val="1"/>
    </font>
    <font>
      <sz val="10"/>
      <name val="Arial Narrow"/>
      <family val="3"/>
      <charset val="136"/>
    </font>
    <font>
      <sz val="11"/>
      <color theme="1"/>
      <name val="Arial Narrow"/>
      <family val="2"/>
    </font>
    <font>
      <sz val="10"/>
      <name val="Arial Narrow"/>
      <family val="2"/>
      <charset val="136"/>
    </font>
    <font>
      <sz val="9"/>
      <name val="Calibri"/>
      <family val="3"/>
      <charset val="136"/>
      <scheme val="minor"/>
    </font>
    <font>
      <sz val="10"/>
      <name val="微軟正黑體"/>
      <family val="2"/>
      <charset val="136"/>
    </font>
    <font>
      <sz val="12"/>
      <name val="Arial Narrow"/>
      <family val="2"/>
    </font>
    <font>
      <sz val="10"/>
      <name val="細明體"/>
      <family val="2"/>
      <charset val="136"/>
    </font>
    <font>
      <sz val="12"/>
      <name val="細明體"/>
      <family val="2"/>
      <charset val="136"/>
    </font>
    <font>
      <sz val="11"/>
      <name val="Arial Narrow"/>
      <family val="2"/>
    </font>
    <font>
      <u/>
      <sz val="12"/>
      <name val="Arial Narrow"/>
      <family val="2"/>
    </font>
    <font>
      <sz val="12"/>
      <name val="細明體"/>
      <family val="1"/>
      <charset val="136"/>
    </font>
    <font>
      <sz val="12"/>
      <color theme="1"/>
      <name val="新細明體"/>
      <family val="2"/>
      <charset val="136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Calibri"/>
      <family val="2"/>
      <charset val="136"/>
      <scheme val="minor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微軟正黑體"/>
      <family val="2"/>
      <charset val="136"/>
    </font>
    <font>
      <b/>
      <sz val="8"/>
      <color theme="1"/>
      <name val="Calibri"/>
      <family val="2"/>
      <scheme val="minor"/>
    </font>
    <font>
      <sz val="10"/>
      <color theme="1"/>
      <name val="新細明體"/>
      <family val="2"/>
      <charset val="136"/>
    </font>
    <font>
      <sz val="8"/>
      <color theme="1"/>
      <name val="Arial Narrow"/>
      <family val="2"/>
    </font>
    <font>
      <sz val="10"/>
      <color theme="1"/>
      <name val="Arial Narrow"/>
      <family val="3"/>
      <charset val="136"/>
    </font>
    <font>
      <sz val="10"/>
      <color theme="1"/>
      <name val="細明體"/>
      <family val="3"/>
      <charset val="136"/>
    </font>
    <font>
      <sz val="10"/>
      <color theme="1"/>
      <name val="細明體"/>
      <family val="2"/>
      <charset val="136"/>
    </font>
    <font>
      <sz val="10"/>
      <color theme="1"/>
      <name val="微軟正黑體"/>
      <family val="2"/>
      <charset val="136"/>
    </font>
    <font>
      <sz val="12"/>
      <color theme="1"/>
      <name val="細明體"/>
      <family val="2"/>
      <charset val="136"/>
    </font>
    <font>
      <b/>
      <sz val="11"/>
      <color rgb="FF1F497D"/>
      <name val="新細明體"/>
      <family val="1"/>
      <charset val="136"/>
    </font>
    <font>
      <b/>
      <sz val="11"/>
      <color rgb="FF1F497D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1F497D"/>
      <name val="SimSun"/>
      <charset val="134"/>
    </font>
    <font>
      <sz val="11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DEAD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</cellStyleXfs>
  <cellXfs count="252">
    <xf numFmtId="0" fontId="0" fillId="0" borderId="0" xfId="0">
      <alignment vertical="center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8" borderId="8" xfId="0" applyFont="1" applyFill="1" applyBorder="1" applyAlignment="1" applyProtection="1">
      <alignment vertical="center" wrapText="1"/>
      <protection locked="0"/>
    </xf>
    <xf numFmtId="0" fontId="9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9" fillId="8" borderId="8" xfId="0" applyFont="1" applyFill="1" applyBorder="1" applyAlignment="1">
      <alignment vertical="center" wrapText="1"/>
    </xf>
    <xf numFmtId="0" fontId="7" fillId="8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vertical="center" wrapText="1"/>
    </xf>
    <xf numFmtId="0" fontId="9" fillId="8" borderId="23" xfId="0" applyFont="1" applyFill="1" applyBorder="1" applyAlignment="1">
      <alignment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8" borderId="8" xfId="0" applyFont="1" applyFill="1" applyBorder="1" applyAlignment="1" applyProtection="1">
      <alignment vertical="center" wrapText="1"/>
      <protection locked="0"/>
    </xf>
    <xf numFmtId="0" fontId="19" fillId="0" borderId="8" xfId="0" applyFont="1" applyBorder="1" applyAlignment="1">
      <alignment vertical="center" wrapText="1"/>
    </xf>
    <xf numFmtId="0" fontId="19" fillId="8" borderId="8" xfId="0" applyFont="1" applyFill="1" applyBorder="1" applyAlignment="1">
      <alignment vertical="center" wrapText="1"/>
    </xf>
    <xf numFmtId="0" fontId="0" fillId="0" borderId="0" xfId="0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0" fontId="8" fillId="0" borderId="8" xfId="0" applyFont="1" applyBorder="1" applyAlignment="1" applyProtection="1">
      <alignment horizontal="left" vertical="center" wrapText="1"/>
      <protection hidden="1"/>
    </xf>
    <xf numFmtId="0" fontId="9" fillId="0" borderId="36" xfId="0" applyFont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8" borderId="15" xfId="0" applyFont="1" applyFill="1" applyBorder="1" applyAlignment="1">
      <alignment vertical="center" wrapText="1"/>
    </xf>
    <xf numFmtId="0" fontId="9" fillId="8" borderId="20" xfId="0" applyFont="1" applyFill="1" applyBorder="1" applyAlignment="1">
      <alignment vertical="center" wrapText="1"/>
    </xf>
    <xf numFmtId="0" fontId="0" fillId="12" borderId="8" xfId="0" applyFill="1" applyBorder="1" applyAlignment="1" applyProtection="1">
      <alignment horizontal="center" vertical="center"/>
      <protection locked="0" hidden="1"/>
    </xf>
    <xf numFmtId="0" fontId="0" fillId="12" borderId="8" xfId="0" applyFill="1" applyBorder="1" applyAlignment="1" applyProtection="1">
      <alignment horizontal="left" vertical="center"/>
      <protection locked="0" hidden="1"/>
    </xf>
    <xf numFmtId="0" fontId="9" fillId="12" borderId="8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>
      <alignment vertical="center"/>
    </xf>
    <xf numFmtId="0" fontId="0" fillId="0" borderId="8" xfId="0" applyBorder="1" applyAlignment="1"/>
    <xf numFmtId="0" fontId="0" fillId="13" borderId="8" xfId="0" applyFill="1" applyBorder="1" applyAlignment="1"/>
    <xf numFmtId="0" fontId="19" fillId="12" borderId="8" xfId="0" applyFont="1" applyFill="1" applyBorder="1" applyAlignment="1" applyProtection="1">
      <alignment vertical="center" wrapText="1"/>
      <protection locked="0"/>
    </xf>
    <xf numFmtId="0" fontId="10" fillId="0" borderId="8" xfId="0" applyFont="1" applyBorder="1" applyAlignment="1">
      <alignment horizontal="left" vertical="center" wrapText="1"/>
    </xf>
    <xf numFmtId="0" fontId="13" fillId="0" borderId="8" xfId="1" applyFont="1" applyFill="1" applyBorder="1" applyAlignment="1" applyProtection="1">
      <alignment vertical="top" wrapText="1"/>
    </xf>
    <xf numFmtId="0" fontId="10" fillId="0" borderId="8" xfId="0" applyFont="1" applyBorder="1" applyAlignment="1">
      <alignment vertical="top" wrapText="1"/>
    </xf>
    <xf numFmtId="0" fontId="10" fillId="9" borderId="8" xfId="0" applyFont="1" applyFill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10" fillId="14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12" borderId="8" xfId="0" applyFont="1" applyFill="1" applyBorder="1" applyAlignment="1" applyProtection="1">
      <alignment horizontal="center" vertical="center" wrapText="1"/>
      <protection locked="0"/>
    </xf>
    <xf numFmtId="0" fontId="13" fillId="9" borderId="8" xfId="1" applyFont="1" applyFill="1" applyBorder="1" applyAlignment="1" applyProtection="1">
      <alignment vertical="top" wrapText="1"/>
    </xf>
    <xf numFmtId="0" fontId="20" fillId="11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 wrapText="1"/>
      <protection locked="0"/>
    </xf>
    <xf numFmtId="0" fontId="26" fillId="9" borderId="8" xfId="0" applyFont="1" applyFill="1" applyBorder="1" applyAlignment="1">
      <alignment vertical="top" wrapText="1"/>
    </xf>
    <xf numFmtId="0" fontId="7" fillId="0" borderId="20" xfId="0" applyFont="1" applyBorder="1" applyAlignment="1">
      <alignment horizontal="left" vertical="center" wrapText="1"/>
    </xf>
    <xf numFmtId="0" fontId="7" fillId="8" borderId="20" xfId="0" applyFont="1" applyFill="1" applyBorder="1" applyAlignment="1">
      <alignment horizontal="left" vertical="center" wrapText="1"/>
    </xf>
    <xf numFmtId="0" fontId="0" fillId="0" borderId="41" xfId="0" applyBorder="1">
      <alignment vertical="center"/>
    </xf>
    <xf numFmtId="0" fontId="0" fillId="12" borderId="8" xfId="0" applyFill="1" applyBorder="1" applyAlignment="1" applyProtection="1">
      <alignment horizontal="center" vertical="center"/>
      <protection hidden="1"/>
    </xf>
    <xf numFmtId="0" fontId="0" fillId="12" borderId="8" xfId="0" applyFill="1" applyBorder="1" applyAlignment="1" applyProtection="1">
      <alignment horizontal="left" vertical="center"/>
      <protection hidden="1"/>
    </xf>
    <xf numFmtId="0" fontId="7" fillId="0" borderId="0" xfId="0" applyFont="1" applyAlignment="1">
      <alignment vertical="center" wrapText="1"/>
    </xf>
    <xf numFmtId="0" fontId="20" fillId="9" borderId="8" xfId="0" applyFont="1" applyFill="1" applyBorder="1" applyAlignment="1">
      <alignment vertical="top" wrapText="1"/>
    </xf>
    <xf numFmtId="0" fontId="13" fillId="16" borderId="8" xfId="1" applyFont="1" applyFill="1" applyBorder="1" applyAlignment="1" applyProtection="1">
      <alignment vertical="top" wrapText="1"/>
    </xf>
    <xf numFmtId="0" fontId="13" fillId="15" borderId="8" xfId="1" applyFont="1" applyFill="1" applyBorder="1" applyAlignment="1" applyProtection="1">
      <alignment vertical="top" wrapText="1"/>
    </xf>
    <xf numFmtId="0" fontId="23" fillId="0" borderId="0" xfId="0" applyFont="1" applyAlignment="1">
      <alignment vertical="top"/>
    </xf>
    <xf numFmtId="0" fontId="27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10" fillId="9" borderId="8" xfId="0" applyFont="1" applyFill="1" applyBorder="1" applyAlignment="1">
      <alignment horizontal="left" vertical="top" wrapText="1"/>
    </xf>
    <xf numFmtId="0" fontId="26" fillId="9" borderId="8" xfId="0" applyFont="1" applyFill="1" applyBorder="1" applyAlignment="1">
      <alignment horizontal="left" vertical="top" wrapText="1"/>
    </xf>
    <xf numFmtId="0" fontId="13" fillId="0" borderId="0" xfId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13" fillId="0" borderId="9" xfId="1" applyFont="1" applyFill="1" applyBorder="1" applyAlignment="1" applyProtection="1">
      <alignment vertical="top" wrapText="1"/>
    </xf>
    <xf numFmtId="0" fontId="13" fillId="9" borderId="9" xfId="1" applyFont="1" applyFill="1" applyBorder="1" applyAlignment="1" applyProtection="1">
      <alignment vertical="top" wrapText="1"/>
    </xf>
    <xf numFmtId="0" fontId="10" fillId="9" borderId="9" xfId="0" applyFont="1" applyFill="1" applyBorder="1" applyAlignment="1">
      <alignment vertical="top" wrapText="1"/>
    </xf>
    <xf numFmtId="0" fontId="26" fillId="9" borderId="9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6" fillId="5" borderId="0" xfId="0" applyFont="1" applyFill="1" applyAlignment="1">
      <alignment horizontal="left" vertical="center"/>
    </xf>
    <xf numFmtId="0" fontId="31" fillId="12" borderId="29" xfId="0" applyFont="1" applyFill="1" applyBorder="1" applyProtection="1">
      <alignment vertical="center"/>
      <protection locked="0"/>
    </xf>
    <xf numFmtId="0" fontId="31" fillId="0" borderId="0" xfId="0" applyFont="1" applyProtection="1">
      <alignment vertical="center"/>
      <protection hidden="1"/>
    </xf>
    <xf numFmtId="0" fontId="31" fillId="0" borderId="38" xfId="0" applyFont="1" applyBorder="1" applyProtection="1">
      <alignment vertical="center"/>
      <protection hidden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 indent="1"/>
    </xf>
    <xf numFmtId="0" fontId="31" fillId="0" borderId="8" xfId="0" applyFont="1" applyBorder="1" applyProtection="1">
      <alignment vertical="center"/>
      <protection hidden="1"/>
    </xf>
    <xf numFmtId="0" fontId="31" fillId="12" borderId="8" xfId="0" applyFont="1" applyFill="1" applyBorder="1" applyAlignment="1" applyProtection="1">
      <alignment horizontal="center" vertical="center"/>
      <protection locked="0" hidden="1"/>
    </xf>
    <xf numFmtId="0" fontId="31" fillId="12" borderId="8" xfId="0" applyFont="1" applyFill="1" applyBorder="1" applyAlignment="1" applyProtection="1">
      <alignment horizontal="left" vertical="center"/>
      <protection locked="0"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39" xfId="0" applyFont="1" applyBorder="1" applyProtection="1">
      <alignment vertical="center"/>
      <protection hidden="1"/>
    </xf>
    <xf numFmtId="0" fontId="30" fillId="0" borderId="3" xfId="0" applyFont="1" applyBorder="1" applyProtection="1">
      <alignment vertical="center"/>
      <protection hidden="1"/>
    </xf>
    <xf numFmtId="0" fontId="30" fillId="0" borderId="0" xfId="0" applyFont="1" applyProtection="1">
      <alignment vertical="center"/>
      <protection hidden="1"/>
    </xf>
    <xf numFmtId="0" fontId="38" fillId="0" borderId="0" xfId="0" applyFont="1" applyProtection="1">
      <alignment vertical="center"/>
      <protection hidden="1"/>
    </xf>
    <xf numFmtId="0" fontId="36" fillId="0" borderId="0" xfId="0" applyFont="1" applyAlignment="1">
      <alignment horizontal="left" vertical="center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center" vertical="center"/>
    </xf>
    <xf numFmtId="0" fontId="39" fillId="0" borderId="8" xfId="0" applyFont="1" applyBorder="1" applyAlignment="1" applyProtection="1">
      <alignment horizontal="left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0" fillId="0" borderId="7" xfId="0" applyFont="1" applyBorder="1" applyProtection="1">
      <alignment vertical="center"/>
      <protection hidden="1"/>
    </xf>
    <xf numFmtId="0" fontId="30" fillId="0" borderId="34" xfId="0" applyFont="1" applyBorder="1" applyProtection="1">
      <alignment vertical="center"/>
      <protection hidden="1"/>
    </xf>
    <xf numFmtId="0" fontId="31" fillId="0" borderId="2" xfId="0" applyFont="1" applyBorder="1" applyProtection="1">
      <alignment vertical="center"/>
      <protection hidden="1"/>
    </xf>
    <xf numFmtId="0" fontId="31" fillId="0" borderId="40" xfId="0" applyFont="1" applyBorder="1" applyProtection="1">
      <alignment vertical="center"/>
      <protection hidden="1"/>
    </xf>
    <xf numFmtId="0" fontId="38" fillId="0" borderId="34" xfId="0" applyFont="1" applyBorder="1" applyProtection="1">
      <alignment vertical="center"/>
      <protection hidden="1"/>
    </xf>
    <xf numFmtId="0" fontId="38" fillId="0" borderId="2" xfId="0" applyFont="1" applyBorder="1" applyProtection="1">
      <alignment vertical="center"/>
      <protection hidden="1"/>
    </xf>
    <xf numFmtId="0" fontId="31" fillId="6" borderId="16" xfId="0" applyFont="1" applyFill="1" applyBorder="1">
      <alignment vertical="center"/>
    </xf>
    <xf numFmtId="0" fontId="40" fillId="5" borderId="22" xfId="0" applyFont="1" applyFill="1" applyBorder="1" applyAlignment="1">
      <alignment horizontal="center" vertical="center" wrapText="1"/>
    </xf>
    <xf numFmtId="0" fontId="41" fillId="4" borderId="17" xfId="0" applyFont="1" applyFill="1" applyBorder="1" applyAlignment="1">
      <alignment horizontal="center" vertical="center" wrapText="1"/>
    </xf>
    <xf numFmtId="0" fontId="41" fillId="4" borderId="18" xfId="0" applyFont="1" applyFill="1" applyBorder="1" applyAlignment="1">
      <alignment horizontal="center" vertical="center" wrapText="1"/>
    </xf>
    <xf numFmtId="0" fontId="41" fillId="4" borderId="35" xfId="0" applyFont="1" applyFill="1" applyBorder="1" applyAlignment="1" applyProtection="1">
      <alignment horizontal="center" vertical="center" wrapText="1"/>
      <protection hidden="1"/>
    </xf>
    <xf numFmtId="0" fontId="42" fillId="4" borderId="19" xfId="0" applyFont="1" applyFill="1" applyBorder="1" applyAlignment="1">
      <alignment horizontal="center" vertical="center" wrapText="1"/>
    </xf>
    <xf numFmtId="0" fontId="41" fillId="4" borderId="13" xfId="0" applyFont="1" applyFill="1" applyBorder="1" applyAlignment="1">
      <alignment horizontal="left" vertical="center" wrapText="1"/>
    </xf>
    <xf numFmtId="0" fontId="41" fillId="4" borderId="9" xfId="0" applyFont="1" applyFill="1" applyBorder="1" applyAlignment="1">
      <alignment horizontal="left" vertical="center" wrapText="1"/>
    </xf>
    <xf numFmtId="0" fontId="41" fillId="4" borderId="9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1" fillId="7" borderId="26" xfId="0" applyFont="1" applyFill="1" applyBorder="1" applyAlignment="1">
      <alignment horizontal="center" vertical="center" wrapText="1"/>
    </xf>
    <xf numFmtId="0" fontId="41" fillId="7" borderId="18" xfId="0" applyFont="1" applyFill="1" applyBorder="1" applyAlignment="1">
      <alignment horizontal="center" vertical="center" wrapText="1"/>
    </xf>
    <xf numFmtId="0" fontId="42" fillId="7" borderId="19" xfId="0" applyFont="1" applyFill="1" applyBorder="1" applyAlignment="1">
      <alignment horizontal="center" vertical="center" wrapText="1"/>
    </xf>
    <xf numFmtId="0" fontId="41" fillId="7" borderId="13" xfId="0" applyFont="1" applyFill="1" applyBorder="1" applyAlignment="1">
      <alignment horizontal="left" vertical="center" wrapText="1"/>
    </xf>
    <xf numFmtId="0" fontId="41" fillId="7" borderId="9" xfId="0" applyFont="1" applyFill="1" applyBorder="1" applyAlignment="1">
      <alignment horizontal="left" vertical="center" wrapText="1"/>
    </xf>
    <xf numFmtId="0" fontId="41" fillId="7" borderId="9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41" fillId="4" borderId="20" xfId="0" applyFont="1" applyFill="1" applyBorder="1" applyAlignment="1">
      <alignment horizontal="center" vertical="center" wrapText="1"/>
    </xf>
    <xf numFmtId="0" fontId="36" fillId="2" borderId="9" xfId="0" applyFont="1" applyFill="1" applyBorder="1">
      <alignment vertical="center"/>
    </xf>
    <xf numFmtId="0" fontId="43" fillId="3" borderId="9" xfId="0" applyFont="1" applyFill="1" applyBorder="1" applyAlignment="1" applyProtection="1">
      <alignment horizontal="center" vertical="center" wrapText="1"/>
      <protection hidden="1"/>
    </xf>
    <xf numFmtId="0" fontId="43" fillId="4" borderId="9" xfId="0" applyFont="1" applyFill="1" applyBorder="1">
      <alignment vertical="center"/>
    </xf>
    <xf numFmtId="0" fontId="43" fillId="4" borderId="9" xfId="0" applyFont="1" applyFill="1" applyBorder="1" applyAlignment="1">
      <alignment vertical="center" wrapText="1"/>
    </xf>
    <xf numFmtId="0" fontId="40" fillId="5" borderId="9" xfId="0" applyFont="1" applyFill="1" applyBorder="1" applyAlignment="1">
      <alignment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 vertical="center" wrapText="1"/>
    </xf>
    <xf numFmtId="0" fontId="42" fillId="7" borderId="35" xfId="0" applyFont="1" applyFill="1" applyBorder="1" applyAlignment="1">
      <alignment horizontal="center" vertical="center" wrapText="1"/>
    </xf>
    <xf numFmtId="0" fontId="41" fillId="7" borderId="37" xfId="0" applyFont="1" applyFill="1" applyBorder="1" applyAlignment="1">
      <alignment horizontal="left" vertical="center" wrapText="1"/>
    </xf>
    <xf numFmtId="0" fontId="42" fillId="7" borderId="24" xfId="0" applyFont="1" applyFill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/>
    </xf>
    <xf numFmtId="0" fontId="9" fillId="12" borderId="8" xfId="0" applyFont="1" applyFill="1" applyBorder="1" applyAlignment="1" applyProtection="1">
      <alignment horizontal="center" vertical="center" wrapText="1"/>
      <protection locked="0"/>
    </xf>
    <xf numFmtId="0" fontId="9" fillId="8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44" fillId="12" borderId="8" xfId="0" applyFont="1" applyFill="1" applyBorder="1" applyAlignment="1" applyProtection="1">
      <alignment vertical="center" wrapText="1"/>
      <protection locked="0"/>
    </xf>
    <xf numFmtId="0" fontId="40" fillId="4" borderId="9" xfId="0" applyFont="1" applyFill="1" applyBorder="1" applyAlignment="1">
      <alignment horizontal="left" vertical="center" wrapText="1"/>
    </xf>
    <xf numFmtId="0" fontId="16" fillId="0" borderId="41" xfId="4" applyBorder="1">
      <alignment vertical="center"/>
    </xf>
    <xf numFmtId="0" fontId="16" fillId="0" borderId="41" xfId="4" applyBorder="1" applyAlignment="1">
      <alignment vertical="center" wrapText="1"/>
    </xf>
    <xf numFmtId="0" fontId="34" fillId="0" borderId="41" xfId="4" applyFont="1" applyBorder="1">
      <alignment vertical="center"/>
    </xf>
    <xf numFmtId="0" fontId="10" fillId="15" borderId="8" xfId="0" applyFont="1" applyFill="1" applyBorder="1" applyAlignment="1">
      <alignment vertical="top" wrapText="1"/>
    </xf>
    <xf numFmtId="0" fontId="10" fillId="16" borderId="8" xfId="0" applyFont="1" applyFill="1" applyBorder="1" applyAlignment="1">
      <alignment vertical="top" wrapText="1"/>
    </xf>
    <xf numFmtId="0" fontId="10" fillId="16" borderId="8" xfId="0" applyFont="1" applyFill="1" applyBorder="1" applyAlignment="1">
      <alignment horizontal="left" vertical="top" wrapText="1"/>
    </xf>
    <xf numFmtId="0" fontId="26" fillId="16" borderId="8" xfId="0" applyFont="1" applyFill="1" applyBorder="1" applyAlignment="1">
      <alignment horizontal="left" vertical="top" wrapText="1"/>
    </xf>
    <xf numFmtId="0" fontId="26" fillId="15" borderId="8" xfId="0" applyFont="1" applyFill="1" applyBorder="1" applyAlignment="1">
      <alignment horizontal="left" vertical="top" wrapText="1"/>
    </xf>
    <xf numFmtId="0" fontId="10" fillId="15" borderId="8" xfId="0" applyFont="1" applyFill="1" applyBorder="1" applyAlignment="1">
      <alignment horizontal="left" vertical="top" wrapText="1"/>
    </xf>
    <xf numFmtId="0" fontId="26" fillId="0" borderId="8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4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9" fillId="0" borderId="0" xfId="0" applyFont="1">
      <alignment vertical="center"/>
    </xf>
    <xf numFmtId="0" fontId="18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vertical="top" wrapText="1"/>
    </xf>
    <xf numFmtId="0" fontId="9" fillId="9" borderId="0" xfId="0" applyFont="1" applyFill="1" applyAlignment="1">
      <alignment vertical="top"/>
    </xf>
    <xf numFmtId="0" fontId="12" fillId="9" borderId="8" xfId="0" applyFont="1" applyFill="1" applyBorder="1" applyAlignment="1">
      <alignment vertical="top" wrapText="1"/>
    </xf>
    <xf numFmtId="0" fontId="18" fillId="9" borderId="8" xfId="0" applyFont="1" applyFill="1" applyBorder="1" applyAlignment="1">
      <alignment vertical="top" wrapText="1"/>
    </xf>
    <xf numFmtId="0" fontId="9" fillId="9" borderId="0" xfId="0" applyFont="1" applyFill="1">
      <alignment vertical="center"/>
    </xf>
    <xf numFmtId="0" fontId="9" fillId="9" borderId="0" xfId="0" applyFont="1" applyFill="1" applyAlignment="1">
      <alignment horizontal="left" vertical="center"/>
    </xf>
    <xf numFmtId="0" fontId="9" fillId="16" borderId="0" xfId="0" applyFont="1" applyFill="1" applyAlignment="1">
      <alignment vertical="top"/>
    </xf>
    <xf numFmtId="0" fontId="9" fillId="16" borderId="0" xfId="0" applyFont="1" applyFill="1" applyAlignment="1">
      <alignment horizontal="left" vertical="center"/>
    </xf>
    <xf numFmtId="0" fontId="9" fillId="15" borderId="0" xfId="0" applyFont="1" applyFill="1" applyAlignment="1">
      <alignment horizontal="left" vertical="center"/>
    </xf>
    <xf numFmtId="0" fontId="16" fillId="16" borderId="0" xfId="4" applyFill="1" applyAlignment="1">
      <alignment vertical="center" wrapText="1"/>
    </xf>
    <xf numFmtId="0" fontId="9" fillId="16" borderId="0" xfId="0" applyFont="1" applyFill="1">
      <alignment vertical="center"/>
    </xf>
    <xf numFmtId="0" fontId="9" fillId="0" borderId="0" xfId="0" applyFont="1" applyAlignment="1">
      <alignment horizontal="center" vertical="center" wrapText="1"/>
    </xf>
    <xf numFmtId="0" fontId="45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/>
    </xf>
    <xf numFmtId="0" fontId="48" fillId="0" borderId="8" xfId="0" applyFont="1" applyBorder="1" applyAlignment="1">
      <alignment horizontal="center" vertical="center" wrapText="1"/>
    </xf>
    <xf numFmtId="0" fontId="50" fillId="9" borderId="8" xfId="0" applyFont="1" applyFill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 wrapText="1"/>
    </xf>
    <xf numFmtId="0" fontId="49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6" fillId="16" borderId="8" xfId="0" applyFont="1" applyFill="1" applyBorder="1" applyAlignment="1">
      <alignment vertical="top" wrapText="1"/>
    </xf>
    <xf numFmtId="0" fontId="7" fillId="0" borderId="9" xfId="0" applyFont="1" applyBorder="1" applyAlignment="1">
      <alignment horizontal="center" vertical="center"/>
    </xf>
    <xf numFmtId="0" fontId="7" fillId="15" borderId="8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55" fillId="0" borderId="0" xfId="0" applyFont="1">
      <alignment vertical="center"/>
    </xf>
    <xf numFmtId="0" fontId="56" fillId="0" borderId="0" xfId="0" applyFont="1">
      <alignment vertical="center"/>
    </xf>
    <xf numFmtId="0" fontId="58" fillId="0" borderId="0" xfId="0" applyFont="1">
      <alignment vertical="center"/>
    </xf>
    <xf numFmtId="0" fontId="59" fillId="0" borderId="0" xfId="0" applyFont="1">
      <alignment vertical="center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47" fillId="0" borderId="8" xfId="0" applyFont="1" applyBorder="1" applyAlignment="1" applyProtection="1">
      <alignment horizontal="left" vertical="center" wrapText="1"/>
      <protection locked="0"/>
    </xf>
    <xf numFmtId="0" fontId="48" fillId="0" borderId="8" xfId="0" applyFont="1" applyBorder="1" applyAlignment="1" applyProtection="1">
      <alignment horizontal="left" vertical="center" wrapText="1"/>
      <protection locked="0"/>
    </xf>
    <xf numFmtId="0" fontId="46" fillId="0" borderId="8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31" fillId="0" borderId="5" xfId="0" applyFont="1" applyBorder="1" applyAlignment="1" applyProtection="1">
      <alignment horizontal="center" vertical="center"/>
      <protection hidden="1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38" fillId="0" borderId="28" xfId="0" applyFont="1" applyBorder="1" applyAlignment="1" applyProtection="1">
      <alignment horizontal="center" vertical="center"/>
      <protection hidden="1"/>
    </xf>
    <xf numFmtId="0" fontId="38" fillId="0" borderId="33" xfId="0" applyFont="1" applyBorder="1" applyAlignment="1" applyProtection="1">
      <alignment horizontal="center" vertical="center"/>
      <protection hidden="1"/>
    </xf>
    <xf numFmtId="0" fontId="30" fillId="0" borderId="3" xfId="0" applyFont="1" applyBorder="1" applyProtection="1">
      <alignment vertical="center"/>
      <protection hidden="1"/>
    </xf>
    <xf numFmtId="0" fontId="30" fillId="0" borderId="0" xfId="0" applyFont="1" applyProtection="1">
      <alignment vertical="center"/>
      <protection hidden="1"/>
    </xf>
    <xf numFmtId="0" fontId="38" fillId="0" borderId="31" xfId="0" applyFont="1" applyBorder="1" applyAlignment="1" applyProtection="1">
      <alignment horizontal="center" vertical="center"/>
      <protection hidden="1"/>
    </xf>
    <xf numFmtId="0" fontId="38" fillId="0" borderId="32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7" fillId="0" borderId="0" xfId="0" applyFont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30" fillId="0" borderId="1" xfId="0" applyFont="1" applyBorder="1" applyProtection="1">
      <alignment vertical="center"/>
      <protection hidden="1"/>
    </xf>
    <xf numFmtId="0" fontId="30" fillId="0" borderId="14" xfId="0" applyFont="1" applyBorder="1" applyProtection="1">
      <alignment vertical="center"/>
      <protection hidden="1"/>
    </xf>
    <xf numFmtId="0" fontId="37" fillId="0" borderId="42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53" fillId="0" borderId="0" xfId="0" applyFont="1">
      <alignment vertical="center"/>
    </xf>
    <xf numFmtId="0" fontId="54" fillId="0" borderId="0" xfId="0" applyFont="1">
      <alignment vertical="center"/>
    </xf>
    <xf numFmtId="0" fontId="16" fillId="0" borderId="41" xfId="4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4" xr:uid="{8688E9BB-868C-4343-91D9-87BE9803325D}"/>
    <cellStyle name="一般 2" xfId="2" xr:uid="{00000000-0005-0000-0000-000001000000}"/>
    <cellStyle name="一般 3" xfId="3" xr:uid="{00000000-0005-0000-0000-000002000000}"/>
  </cellStyles>
  <dxfs count="4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theme="1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</border>
      <protection locked="0" hidden="0"/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DEAD9"/>
      <color rgb="FFCCFFCC"/>
      <color rgb="FFBBADA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429</xdr:row>
      <xdr:rowOff>0</xdr:rowOff>
    </xdr:from>
    <xdr:to>
      <xdr:col>7</xdr:col>
      <xdr:colOff>15875</xdr:colOff>
      <xdr:row>429</xdr:row>
      <xdr:rowOff>15875</xdr:rowOff>
    </xdr:to>
    <xdr:pic>
      <xdr:nvPicPr>
        <xdr:cNvPr id="2" name="Picture 1" descr="http://www38.polyu.edu.hk/aseprospectus/jsp/images/spacer.g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0" y="4533900"/>
          <a:ext cx="12700" cy="127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429</xdr:row>
      <xdr:rowOff>0</xdr:rowOff>
    </xdr:from>
    <xdr:to>
      <xdr:col>8</xdr:col>
      <xdr:colOff>15875</xdr:colOff>
      <xdr:row>429</xdr:row>
      <xdr:rowOff>15875</xdr:rowOff>
    </xdr:to>
    <xdr:pic>
      <xdr:nvPicPr>
        <xdr:cNvPr id="3" name="Picture 1" descr="http://www38.polyu.edu.hk/aseprospectus/jsp/images/spacer.gi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69250" y="4533900"/>
          <a:ext cx="12700" cy="127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15875</xdr:colOff>
      <xdr:row>110</xdr:row>
      <xdr:rowOff>15875</xdr:rowOff>
    </xdr:to>
    <xdr:pic>
      <xdr:nvPicPr>
        <xdr:cNvPr id="6" name="Picture 1" descr="http://www38.polyu.edu.hk/aseprospectus/jsp/images/spacer.gif">
          <a:extLst>
            <a:ext uri="{FF2B5EF4-FFF2-40B4-BE49-F238E27FC236}">
              <a16:creationId xmlns:a16="http://schemas.microsoft.com/office/drawing/2014/main" id="{E2953DDC-AF88-4709-8F4B-37EA959B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48375" y="85934550"/>
          <a:ext cx="15875" cy="158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15875</xdr:colOff>
      <xdr:row>110</xdr:row>
      <xdr:rowOff>15875</xdr:rowOff>
    </xdr:to>
    <xdr:pic>
      <xdr:nvPicPr>
        <xdr:cNvPr id="7" name="Picture 1" descr="http://www38.polyu.edu.hk/aseprospectus/jsp/images/spacer.gif">
          <a:extLst>
            <a:ext uri="{FF2B5EF4-FFF2-40B4-BE49-F238E27FC236}">
              <a16:creationId xmlns:a16="http://schemas.microsoft.com/office/drawing/2014/main" id="{C5390F6B-0165-45BE-91DE-254E161B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96050" y="85934550"/>
          <a:ext cx="15875" cy="1587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0C0B42-54FF-41BD-B724-187A59BE1F82}" name="表格1" displayName="表格1" ref="A1:AK389" totalsRowShown="0" headerRowDxfId="41" dataDxfId="40" tableBorderDxfId="39">
  <autoFilter ref="A1:AK389" xr:uid="{4E0C0B42-54FF-41BD-B724-187A59BE1F82}"/>
  <sortState xmlns:xlrd2="http://schemas.microsoft.com/office/spreadsheetml/2017/richdata2" ref="A2:AK389">
    <sortCondition ref="A1:A389"/>
  </sortState>
  <tableColumns count="37">
    <tableColumn id="1" xr3:uid="{89A545CB-874C-4DCC-B2FB-89E9B42209E9}" name="JS Code" dataDxfId="38"/>
    <tableColumn id="2" xr3:uid="{465C5D1F-30B9-49F4-A3FE-B2DF876CB34D}" name="Institutions" dataDxfId="37"/>
    <tableColumn id="3" xr3:uid="{A1CF2DA0-9C46-4692-A780-567F2AD2E494}" name="Programme" dataDxfId="36"/>
    <tableColumn id="4" xr3:uid="{04DD9EEB-A50F-4279-8DC0-26F85990CA6E}" name="名稱" dataDxfId="35"/>
    <tableColumn id="5" xr3:uid="{28762265-D690-4FBC-8FBE-F78653FE0733}" name="面試_x000a_(Y/N)" dataDxfId="34"/>
    <tableColumn id="6" xr3:uid="{3EB25AAD-C911-488E-AD0D-04450306128F}" name="學額" dataDxfId="33"/>
    <tableColumn id="7" xr3:uid="{EE1587DE-4D52-448A-ABC8-18F7ADEDDA11}" name="計分方式" dataDxfId="32"/>
    <tableColumn id="8" xr3:uid="{CCCE891C-94A2-4F4D-BA70-7114FEA9465E}" name="Mean" dataDxfId="31"/>
    <tableColumn id="9" xr3:uid="{DE3A566A-6F86-46B7-89F1-741E6186F7A3}" name="4C+1X(M)" dataDxfId="30">
      <calculatedColumnFormula>IF(表格1[[#This Row],[中(M)]]="","",IF(表格1[[#This Row],[計分方式]]="4C+1X",SUM(M2:Q2)+LARGE(R2:V2,1)&amp;"@",""))</calculatedColumnFormula>
    </tableColumn>
    <tableColumn id="10" xr3:uid="{5C808E4F-D2CB-4E88-97C2-47BAB589750D}" name="4C+2X(M)" dataDxfId="29">
      <calculatedColumnFormula>IF(表格1[[#This Row],[中(M)]]="","",IF(表格1[[#This Row],[計分方式]]="4C+2X",SUM(M2:Q2)+LARGE(R2:W2,1)+LARGE(R2:W2,2)&amp;"@",""))</calculatedColumnFormula>
    </tableColumn>
    <tableColumn id="11" xr3:uid="{F9F9D728-7C94-45E1-8E49-3A90113F998D}" name="Best 5(M)" dataDxfId="28">
      <calculatedColumnFormula>IF(表格1[[#This Row],[中(M)]]="","",IF(表格1[[#This Row],[計分方式]]="Best5",LARGE((N2,O2,P2,Q2,R2,S2,T2,U2,V2),1)+LARGE((N2,O2,P2,Q2,R2,S2,T2,U2,V2),2)+LARGE((N2,O2,P2,Q2,R2,S2,T2,U2,V2),3)+LARGE((N2,O2,P2,Q2,R2,S2,T2,U2,V2),4)+LARGE((N2,O2,P2,Q2,R2,S2,T2,U2,V2),5)&amp;"@",""))</calculatedColumnFormula>
    </tableColumn>
    <tableColumn id="12" xr3:uid="{3C681544-A51B-44D4-8270-2C2D16C4C746}" name="Best6(M)" dataDxfId="27">
      <calculatedColumnFormula>IF(表格1[[#This Row],[中(M)]]="","",IF(表格1[[#This Row],[計分方式]]="Best6",LARGE((N2,O2,P2,Q2,R2,S2,T2,U2,V2),1)+LARGE((N2,O2,P2,Q2,R2,S2,T2,U2,V2),2)+LARGE((N2,O2,P2,Q2,R2,S2,T2,U2,V2),3)+LARGE((N2,O2,P2,Q2,R2,S2,T2,U2,V2),4)+LARGE((N2,O2,P2,Q2,R2,S2,T2,U2,V2),5)+LARGE((N2,O2,P2,Q2,R2,S2,T2,U2,V2),6)&amp;"@",""))</calculatedColumnFormula>
    </tableColumn>
    <tableColumn id="13" xr3:uid="{A124483C-F296-4C8B-83AD-5C82A174202A}" name="Weighted Score(M)" dataDxfId="26"/>
    <tableColumn id="14" xr3:uid="{26241EDE-025F-47C0-9C8F-44F873DE13C4}" name="中(M)" dataDxfId="25"/>
    <tableColumn id="15" xr3:uid="{78C9B1F8-6550-493B-9CC9-FC2BC1EA1280}" name="英(M)" dataDxfId="24"/>
    <tableColumn id="16" xr3:uid="{B4E1065E-4D19-4B1B-A826-6510A85DD203}" name="數(M)" dataDxfId="23"/>
    <tableColumn id="17" xr3:uid="{B4144B1F-CF16-45FB-85F4-520F81118C44}" name="通(M)" dataDxfId="22"/>
    <tableColumn id="18" xr3:uid="{C71049C7-7880-49D5-A513-F9D097315183}" name="X1(M)" dataDxfId="21"/>
    <tableColumn id="19" xr3:uid="{71D69546-B445-4C9C-BBF2-BB184DF15534}" name="X2(M)" dataDxfId="20"/>
    <tableColumn id="20" xr3:uid="{14378BB7-3507-47D8-9EFE-4714A93ECD4F}" name="X3(M)" dataDxfId="19"/>
    <tableColumn id="21" xr3:uid="{A69938E0-DDEF-4894-8E14-43A76208D333}" name="X4(M)" dataDxfId="18"/>
    <tableColumn id="22" xr3:uid="{5D17A4EB-3709-4355-B60D-FD06BAEA9689}" name="M1/M2(M)" dataDxfId="17"/>
    <tableColumn id="23" xr3:uid="{E4674E57-FDBA-463F-9250-4FD311F6C7C4}" name="4C+1X(LQ)" dataDxfId="16">
      <calculatedColumnFormula>IF(表格1[[#This Row],[中(LQ)]]="","",IF(表格1[[#This Row],[計分方式]]="4C+1X",SUM(AA2:AE2)+LARGE(AF2:AJ2,1)&amp;"@",""))</calculatedColumnFormula>
    </tableColumn>
    <tableColumn id="24" xr3:uid="{78DE6724-EFB9-493A-95A7-CE990A921BF2}" name="4C+2X(LQ)" dataDxfId="15">
      <calculatedColumnFormula>IF(表格1[[#This Row],[中(LQ)]]="","",IF(表格1[[#This Row],[計分方式]]="4C+2X",SUM(AA2:AE2)+LARGE(AF2:AJ2,1)+LARGE(AF2:AJ2,2)&amp;"@",""))</calculatedColumnFormula>
    </tableColumn>
    <tableColumn id="25" xr3:uid="{C6EA37B0-1A80-406B-9952-B8B79B9592C3}" name="Best 5(LQ)" dataDxfId="14">
      <calculatedColumnFormula>IF(表格1[[#This Row],[中(LQ)]]="","",IF(表格1[[#This Row],[計分方式]]="Best5",LARGE((AB2,AC2,AD2,AE2,AF2,AG2,AH2,AI2,AJ2),1)+LARGE((AB2,AC2,AD2,AE2,AF2,AG2,AH2,AI2,AJ2),2)+LARGE((AB2,AC2,AD2,AE2,AF2,AG2,AH2,AI2,AJ2),3)+LARGE((AB2,AC2,AD2,AE2,AF2,AG2,AH2,AI2,AJ2),4)+LARGE((AB2,AC2,AD2,AE2,AF2,AG2,AH2,AI2,AJ2),5)&amp;"@",""))</calculatedColumnFormula>
    </tableColumn>
    <tableColumn id="26" xr3:uid="{5D826190-A98F-4341-8C8E-CD7A620F209F}" name="Best6(LQ)" dataDxfId="13">
      <calculatedColumnFormula>IF(表格1[[#This Row],[中(LQ)]]="","",IF(表格1[[#This Row],[計分方式]]="Best6",LARGE((AB2,AC2,AD2,AE2,AF2,AG2,AH2,AI2,AJ2),1)+LARGE((AB2,AC2,AD2,AE2,AF2,AG2,AH2,AI2,AJ2),2)+LARGE((AB2,AC2,AD2,AE2,AF2,AG2,AH2,AI2,AJ2),3)+LARGE((AB2,AC2,AD2,AE2,AF2,AG2,AH2,AI2,AJ2),4)+LARGE((AB2,AC2,AD2,AE2,AF2,AG2,AH2,AI2,AJ2),5)+LARGE((AB2,AC2,AD2,AE2,AF2,AG2,AH2,AI2,AJ2),6)&amp;"@",""))</calculatedColumnFormula>
    </tableColumn>
    <tableColumn id="27" xr3:uid="{9719176F-8262-45B2-A4D0-F0867AE73349}" name="Weighted Score(LQ)" dataDxfId="12"/>
    <tableColumn id="28" xr3:uid="{514171C8-3AB6-48A4-8783-7E5F5C79DC65}" name="中(LQ)" dataDxfId="11"/>
    <tableColumn id="29" xr3:uid="{25289FA1-CD04-4FC3-AC2F-5010C83D16A0}" name="英(LQ)" dataDxfId="10"/>
    <tableColumn id="30" xr3:uid="{64974E8C-B24B-4B70-80F7-E0C3F1BBA417}" name="數(LQ)" dataDxfId="9"/>
    <tableColumn id="31" xr3:uid="{0BBE3A61-DF9F-40D4-9563-FCB92BDF9B9B}" name="通(LQ)" dataDxfId="8"/>
    <tableColumn id="32" xr3:uid="{4ED79282-E3C3-4A64-91C6-091DB5B2CC1D}" name="X1(LQ)" dataDxfId="7"/>
    <tableColumn id="33" xr3:uid="{19A4D57D-B670-4F33-837A-87DA530551F4}" name="X2(LQ)" dataDxfId="6"/>
    <tableColumn id="34" xr3:uid="{8350CB5B-C3C2-427A-8C1A-7836D45E49E4}" name="X3(LQ)" dataDxfId="5"/>
    <tableColumn id="35" xr3:uid="{9FC9C6DA-3632-4446-88F9-4F7B2592AFD3}" name="X4(LQ)" dataDxfId="4"/>
    <tableColumn id="36" xr3:uid="{BB38CD3E-6B8B-4800-96FA-3864E87869C5}" name="M1/M2(LQ)" dataDxfId="3"/>
    <tableColumn id="37" xr3:uid="{FC6E2203-09B5-4C74-A05A-FB4E99533988}" name="Remark 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768DD-F6B3-414F-992F-F314AA41A3BE}">
  <dimension ref="A1:BE42"/>
  <sheetViews>
    <sheetView tabSelected="1" zoomScale="113" workbookViewId="0">
      <selection activeCell="I4" sqref="I4"/>
    </sheetView>
  </sheetViews>
  <sheetFormatPr baseColWidth="10" defaultColWidth="8.6640625" defaultRowHeight="16"/>
  <cols>
    <col min="1" max="1" width="6.5" customWidth="1"/>
    <col min="2" max="2" width="4.6640625" style="89" bestFit="1" customWidth="1"/>
    <col min="3" max="3" width="9" customWidth="1"/>
    <col min="4" max="4" width="10.1640625" bestFit="1" customWidth="1"/>
    <col min="5" max="5" width="34.6640625" customWidth="1"/>
    <col min="6" max="6" width="5.6640625" customWidth="1"/>
    <col min="7" max="7" width="5.6640625" bestFit="1" customWidth="1"/>
    <col min="8" max="8" width="6.6640625" customWidth="1"/>
    <col min="9" max="9" width="5.1640625" customWidth="1"/>
    <col min="10" max="11" width="3.6640625" customWidth="1"/>
    <col min="12" max="13" width="4.33203125" customWidth="1"/>
    <col min="14" max="14" width="6" customWidth="1"/>
    <col min="15" max="21" width="2.5" customWidth="1"/>
    <col min="22" max="24" width="3.6640625" customWidth="1"/>
    <col min="25" max="26" width="4.33203125" customWidth="1"/>
    <col min="27" max="27" width="6" customWidth="1"/>
    <col min="28" max="34" width="2.5" customWidth="1"/>
    <col min="35" max="35" width="3.6640625" customWidth="1"/>
    <col min="36" max="36" width="47.6640625" customWidth="1"/>
  </cols>
  <sheetData>
    <row r="1" spans="1:57" ht="17" thickBot="1">
      <c r="A1" s="241" t="s">
        <v>1603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</row>
    <row r="2" spans="1:57" ht="16.25" customHeight="1" thickBot="1">
      <c r="A2" s="90" t="s">
        <v>0</v>
      </c>
      <c r="B2" s="106"/>
      <c r="C2" s="91"/>
      <c r="D2" s="77" t="s">
        <v>1</v>
      </c>
      <c r="E2" s="91"/>
      <c r="F2" s="92"/>
      <c r="G2" s="92" t="s">
        <v>2</v>
      </c>
      <c r="H2" s="92"/>
      <c r="I2" s="92" t="s">
        <v>2</v>
      </c>
      <c r="J2" s="92"/>
      <c r="K2" s="92"/>
      <c r="L2" s="221" t="s">
        <v>3</v>
      </c>
      <c r="M2" s="222"/>
      <c r="N2" s="223"/>
      <c r="O2" s="93"/>
      <c r="P2" s="221" t="s">
        <v>4</v>
      </c>
      <c r="Q2" s="222"/>
      <c r="R2" s="222"/>
      <c r="S2" s="222"/>
      <c r="T2" s="223"/>
      <c r="U2" s="77"/>
      <c r="V2" s="221" t="s">
        <v>5</v>
      </c>
      <c r="W2" s="222"/>
      <c r="X2" s="222"/>
      <c r="Y2" s="223"/>
      <c r="Z2" s="92"/>
      <c r="AA2" s="221" t="s">
        <v>6</v>
      </c>
      <c r="AB2" s="222"/>
      <c r="AC2" s="222"/>
      <c r="AD2" s="222"/>
      <c r="AE2" s="223"/>
      <c r="AF2" s="77"/>
      <c r="AG2" s="77"/>
      <c r="AH2" s="77"/>
      <c r="AI2" s="77"/>
      <c r="AJ2" s="77" t="s">
        <v>7</v>
      </c>
      <c r="AN2" s="34"/>
      <c r="AO2" s="34" t="s">
        <v>2</v>
      </c>
      <c r="AP2" s="34"/>
      <c r="AQ2" s="34" t="s">
        <v>2</v>
      </c>
    </row>
    <row r="3" spans="1:57" ht="16.25" customHeight="1" thickBot="1">
      <c r="A3" s="94" t="s">
        <v>8</v>
      </c>
      <c r="B3" s="106"/>
      <c r="C3" s="91"/>
      <c r="D3" s="77"/>
      <c r="E3" s="95" t="s">
        <v>9</v>
      </c>
      <c r="F3" s="96" t="s">
        <v>10</v>
      </c>
      <c r="G3" s="97"/>
      <c r="H3" s="98" t="s">
        <v>11</v>
      </c>
      <c r="I3" s="97"/>
      <c r="J3" s="92"/>
      <c r="K3" s="238" t="s">
        <v>12</v>
      </c>
      <c r="L3" s="226" t="s">
        <v>13</v>
      </c>
      <c r="M3" s="227"/>
      <c r="N3" s="99" t="str">
        <f>IF(ISBLANK(I3),"-",SUM(G3,G4,G5,G6,LARGE(I3:I5,1)))</f>
        <v>-</v>
      </c>
      <c r="O3" s="100"/>
      <c r="P3" s="226" t="s">
        <v>13</v>
      </c>
      <c r="Q3" s="227"/>
      <c r="R3" s="228" t="str">
        <f>IF(ISBLANK(I3),"-",SUM(G3,G4,G5,G6,LARGE(I3:I6,1)))</f>
        <v>-</v>
      </c>
      <c r="S3" s="228"/>
      <c r="T3" s="229"/>
      <c r="U3" s="77"/>
      <c r="V3" s="101" t="s">
        <v>13</v>
      </c>
      <c r="W3" s="102"/>
      <c r="X3" s="228" t="str">
        <f>IF(AQ3="","-",SUM(AO3,AO4,AO5,AO6,LARGE(AQ3:AQ5,1)))</f>
        <v>-</v>
      </c>
      <c r="Y3" s="229"/>
      <c r="Z3" s="103"/>
      <c r="AA3" s="226" t="s">
        <v>13</v>
      </c>
      <c r="AB3" s="227"/>
      <c r="AC3" s="228" t="str">
        <f>IF(AQ3="","-",SUM(AO3,AO4,AO5,AO6,LARGE(AQ3:AQ6,1)))</f>
        <v>-</v>
      </c>
      <c r="AD3" s="228"/>
      <c r="AE3" s="229"/>
      <c r="AF3" s="77"/>
      <c r="AG3" s="77"/>
      <c r="AH3" s="77"/>
      <c r="AI3" s="77"/>
      <c r="AJ3" s="77" t="s">
        <v>14</v>
      </c>
      <c r="AN3" s="35" t="s">
        <v>10</v>
      </c>
      <c r="AO3" s="68" t="str">
        <f>IF(G3="","",IF(G3=7,8.5,IF(G3=6,7,IF(G3=5,5.5,G3))))</f>
        <v/>
      </c>
      <c r="AP3" s="69" t="s">
        <v>11</v>
      </c>
      <c r="AQ3" s="68" t="str">
        <f>IF(I3="","",IF(I3=7,8.5,IF(I3=6,7,IF(I3=5,5.5,I3))))</f>
        <v/>
      </c>
    </row>
    <row r="4" spans="1:57" ht="16.25" customHeight="1" thickTop="1" thickBot="1">
      <c r="A4" s="104"/>
      <c r="B4" s="106"/>
      <c r="C4" s="77"/>
      <c r="D4" s="77"/>
      <c r="E4" s="77"/>
      <c r="F4" s="96" t="s">
        <v>15</v>
      </c>
      <c r="G4" s="97"/>
      <c r="H4" s="98" t="s">
        <v>16</v>
      </c>
      <c r="I4" s="97"/>
      <c r="J4" s="92"/>
      <c r="K4" s="239"/>
      <c r="L4" s="226" t="s">
        <v>17</v>
      </c>
      <c r="M4" s="227"/>
      <c r="N4" s="105" t="str">
        <f>IF(ISBLANK(I3),"-",SUM(G3,G4,G5,G6,LARGE(I3:I5,1),LARGE(I3:I5,2)))</f>
        <v>-</v>
      </c>
      <c r="O4" s="100"/>
      <c r="P4" s="226" t="s">
        <v>17</v>
      </c>
      <c r="Q4" s="227"/>
      <c r="R4" s="224" t="str">
        <f>IF(ISBLANK(I3),"-",SUM(G3,G4,G5,G6,LARGE(I3:I6,1),LARGE(I3:I6,2)))</f>
        <v>-</v>
      </c>
      <c r="S4" s="224"/>
      <c r="T4" s="225"/>
      <c r="U4" s="77"/>
      <c r="V4" s="101" t="s">
        <v>17</v>
      </c>
      <c r="W4" s="102"/>
      <c r="X4" s="224" t="str">
        <f>IF(AQ3="","-",SUM(AO3,AO4,AO5,AO6,LARGE(AQ3:AQ5,1),LARGE(AQ3:AQ5,2)))</f>
        <v>-</v>
      </c>
      <c r="Y4" s="225"/>
      <c r="Z4" s="103"/>
      <c r="AA4" s="226" t="s">
        <v>17</v>
      </c>
      <c r="AB4" s="227"/>
      <c r="AC4" s="224" t="str">
        <f>IF(AQ3="","-",SUM(AO3,AO4,AO5,AO6,LARGE(AQ3:AQ6,1),LARGE(AQ3:AQ6,2)))</f>
        <v>-</v>
      </c>
      <c r="AD4" s="224"/>
      <c r="AE4" s="225"/>
      <c r="AF4" s="77"/>
      <c r="AG4" s="77"/>
      <c r="AH4" s="77"/>
      <c r="AI4" s="77"/>
      <c r="AJ4" s="240" t="s">
        <v>18</v>
      </c>
      <c r="AN4" s="35" t="s">
        <v>15</v>
      </c>
      <c r="AO4" s="68" t="str">
        <f t="shared" ref="AO4:AQ6" si="0">IF(G4="","",IF(G4=7,8.5,IF(G4=6,7,IF(G4=5,5.5,G4))))</f>
        <v/>
      </c>
      <c r="AP4" s="69" t="s">
        <v>16</v>
      </c>
      <c r="AQ4" s="68" t="str">
        <f t="shared" si="0"/>
        <v/>
      </c>
    </row>
    <row r="5" spans="1:57" s="28" customFormat="1" ht="16.25" customHeight="1" thickTop="1" thickBot="1">
      <c r="A5" s="77"/>
      <c r="B5" s="106"/>
      <c r="C5" s="106"/>
      <c r="D5" s="77"/>
      <c r="E5" s="77"/>
      <c r="F5" s="96" t="s">
        <v>19</v>
      </c>
      <c r="G5" s="97"/>
      <c r="H5" s="98" t="s">
        <v>20</v>
      </c>
      <c r="I5" s="97"/>
      <c r="J5" s="92"/>
      <c r="K5" s="239"/>
      <c r="L5" s="226" t="s">
        <v>21</v>
      </c>
      <c r="M5" s="227"/>
      <c r="N5" s="105" t="str">
        <f>IF(ISBLANK(I3),"-",SUM(G3,G4,LARGE((G5:G6,I3:I5),1),LARGE((G5:G6,I3:I5),2),LARGE((G5:G6,I3:I5),3)))</f>
        <v>-</v>
      </c>
      <c r="O5" s="100"/>
      <c r="P5" s="226" t="s">
        <v>21</v>
      </c>
      <c r="Q5" s="227"/>
      <c r="R5" s="224" t="str">
        <f>IF(ISBLANK(I3),"-",SUM(G3,G4,LARGE((G5:G6,I3:I6),1),LARGE((G5:G6,I3:I6),2),LARGE((G5:G6,I3:I6),3)))</f>
        <v>-</v>
      </c>
      <c r="S5" s="224"/>
      <c r="T5" s="225"/>
      <c r="U5" s="77"/>
      <c r="V5" s="101" t="s">
        <v>21</v>
      </c>
      <c r="W5" s="102"/>
      <c r="X5" s="224" t="str">
        <f>IF(AQ3="","-",SUM(AO3,AO4,LARGE((AO5:AO6,AQ3:AQ5),1),LARGE((AO5:AO6,AQ3:AQ5),2),LARGE((AO5:AO6,AQ3:AQ5),3)))</f>
        <v>-</v>
      </c>
      <c r="Y5" s="225"/>
      <c r="Z5" s="103"/>
      <c r="AA5" s="226" t="s">
        <v>21</v>
      </c>
      <c r="AB5" s="227"/>
      <c r="AC5" s="224" t="str">
        <f>IF(AQ3="","-",SUM(AO3,AO4,LARGE((AO5:AO6,AQ3:AQ6),1),LARGE((AO5:AO6,AQ3:AQ6),2),LARGE((AO5:AO6,AQ3:AQ6),3)))</f>
        <v>-</v>
      </c>
      <c r="AD5" s="224"/>
      <c r="AE5" s="225"/>
      <c r="AF5" s="106"/>
      <c r="AG5" s="106"/>
      <c r="AH5" s="106"/>
      <c r="AI5" s="106"/>
      <c r="AJ5" s="240"/>
      <c r="AL5"/>
      <c r="AM5"/>
      <c r="AN5" s="35" t="s">
        <v>19</v>
      </c>
      <c r="AO5" s="68" t="str">
        <f t="shared" si="0"/>
        <v/>
      </c>
      <c r="AP5" s="69" t="s">
        <v>20</v>
      </c>
      <c r="AQ5" s="68" t="str">
        <f t="shared" si="0"/>
        <v/>
      </c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28" customFormat="1" ht="16.25" customHeight="1" thickTop="1" thickBot="1">
      <c r="A6" s="77"/>
      <c r="B6" s="106"/>
      <c r="C6" s="106"/>
      <c r="D6" s="77"/>
      <c r="E6" s="77"/>
      <c r="F6" s="96" t="s">
        <v>22</v>
      </c>
      <c r="G6" s="97"/>
      <c r="H6" s="107" t="s">
        <v>23</v>
      </c>
      <c r="I6" s="97"/>
      <c r="J6" s="92"/>
      <c r="K6" s="239"/>
      <c r="L6" s="226" t="s">
        <v>24</v>
      </c>
      <c r="M6" s="227"/>
      <c r="N6" s="105" t="str">
        <f>IF(ISBLANK(I3),"-",SUM(LARGE((G3:G6,I3:I5),1),LARGE((G3:G6,I3:I5),2),LARGE((G3:G6,I3:I5),3),LARGE((G3:G6,I3:I5),4),LARGE((G3:G6,I3:I5),5)))</f>
        <v>-</v>
      </c>
      <c r="O6" s="100"/>
      <c r="P6" s="226" t="s">
        <v>24</v>
      </c>
      <c r="Q6" s="227"/>
      <c r="R6" s="224" t="str">
        <f>IF(ISBLANK(I3),"-",SUM(LARGE((G3:G6,I3:I6),1),LARGE((G3:G6,I3:I6),2),LARGE((G3:G6,I3:I6),3),LARGE((G3:G6,I3:I6),4),LARGE((G3:G6,I3:I6),5)))</f>
        <v>-</v>
      </c>
      <c r="S6" s="224" t="e">
        <f>IF(ISBLANK(N3),"-",SUM(LARGE((L3:L6,N3:N5),1),LARGE((L3:L6,N3:N5),2),LARGE((L3:L6,N3:N5),3),LARGE((L3:L6,N3:N5),4),LARGE((L3:L6,N3:N5),5)))</f>
        <v>#NUM!</v>
      </c>
      <c r="T6" s="225" t="str">
        <f>IF(ISBLANK(O3),"-",SUM(LARGE((M3:M6,O3:O5),1),LARGE((M3:M6,O3:O5),2),LARGE((M3:M6,O3:O5),3),LARGE((M3:M6,O3:O5),4),LARGE((M3:M6,O3:O5),5)))</f>
        <v>-</v>
      </c>
      <c r="U6" s="77"/>
      <c r="V6" s="101" t="s">
        <v>24</v>
      </c>
      <c r="W6" s="102"/>
      <c r="X6" s="224" t="str">
        <f>IF(AQ3="","-",SUM(LARGE((AO3:AO6,AQ3:AQ5),1),LARGE((AO3:AO6,AQ3:AQ5),2),LARGE((AO3:AO6,AQ3:AQ5),3),LARGE((AO3:AO6,AQ3:AQ5),4),LARGE((AO3:AO6,AQ3:AQ5),5)))</f>
        <v>-</v>
      </c>
      <c r="Y6" s="225"/>
      <c r="Z6" s="103"/>
      <c r="AA6" s="226" t="s">
        <v>24</v>
      </c>
      <c r="AB6" s="227"/>
      <c r="AC6" s="224" t="str">
        <f>IF(AQ3="","-",SUM(LARGE((AO3:AO6,AQ3:AQ6),1),LARGE((AO3:AO6,AQ3:AQ6),2),LARGE((AO3:AO6,AQ3:AQ6),3),LARGE((AO3:AO6,AQ3:AQ6),4),LARGE((AO3:AO6,AQ3:AQ6),5)))</f>
        <v>-</v>
      </c>
      <c r="AD6" s="224"/>
      <c r="AE6" s="225"/>
      <c r="AF6" s="106"/>
      <c r="AG6" s="106"/>
      <c r="AH6" s="106"/>
      <c r="AI6" s="106"/>
      <c r="AJ6" s="77" t="s">
        <v>25</v>
      </c>
      <c r="AL6"/>
      <c r="AM6"/>
      <c r="AN6" s="35" t="s">
        <v>22</v>
      </c>
      <c r="AO6" s="68" t="str">
        <f t="shared" si="0"/>
        <v/>
      </c>
      <c r="AP6" s="36" t="s">
        <v>23</v>
      </c>
      <c r="AQ6" s="68" t="str">
        <f t="shared" si="0"/>
        <v/>
      </c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s="28" customFormat="1" ht="16.25" customHeight="1" thickTop="1" thickBot="1">
      <c r="A7" s="77"/>
      <c r="B7" s="106"/>
      <c r="C7" s="106"/>
      <c r="D7" s="77"/>
      <c r="E7" s="77"/>
      <c r="F7" s="92"/>
      <c r="G7" s="92"/>
      <c r="H7" s="92"/>
      <c r="I7" s="92"/>
      <c r="J7" s="108"/>
      <c r="K7" s="239"/>
      <c r="L7" s="226" t="s">
        <v>26</v>
      </c>
      <c r="M7" s="227"/>
      <c r="N7" s="105" t="str">
        <f>IF(ISBLANK(I3),"-",SUM(LARGE((G3:G6,I3:I5),1),LARGE((G3:G6,I3:I5),2),LARGE((G3:G6,I3:I5),3),LARGE((G3:G6,I3:I5),4),LARGE((G3:G6,I3:I5),5),LARGE((G3:G6,I3:I5),6)))</f>
        <v>-</v>
      </c>
      <c r="O7" s="100"/>
      <c r="P7" s="226" t="s">
        <v>26</v>
      </c>
      <c r="Q7" s="227"/>
      <c r="R7" s="224" t="str">
        <f>IF(ISBLANK(I3),"-",SUM(LARGE((G3:G6,I3:I6),1),LARGE((G3:G6,I3:I6),2),LARGE((G3:G6,I3:I6),3),LARGE((G3:G6,I3:I6),4),LARGE((G3:G6,I3:I6),5),LARGE((G3:G6,I3:I6),6)))</f>
        <v>-</v>
      </c>
      <c r="S7" s="224"/>
      <c r="T7" s="225"/>
      <c r="U7" s="77"/>
      <c r="V7" s="101" t="s">
        <v>26</v>
      </c>
      <c r="W7" s="102"/>
      <c r="X7" s="224" t="str">
        <f>IF(AQ3="","-",SUM(LARGE((AO3:AO6,AQ3:AQ5),1),LARGE((AO3:AO6,AQ3:AQ5),2),LARGE((AO3:AO6,AQ3:AQ5),3),LARGE((AO3:AO6,AQ3:AQ5),4),LARGE((AO3:AO6,AQ3:AQ5),5),LARGE((AO3:AO6,AQ3:AQ5),6)))</f>
        <v>-</v>
      </c>
      <c r="Y7" s="225"/>
      <c r="Z7" s="103"/>
      <c r="AA7" s="226" t="s">
        <v>26</v>
      </c>
      <c r="AB7" s="227"/>
      <c r="AC7" s="224" t="str">
        <f>IF(AQ3="","-",SUM(LARGE((AO3:AO6,AQ3:AQ6),1),LARGE((AO3:AO6,AQ3:AQ6),2),LARGE((AO3:AO6,AQ3:AQ6),3),LARGE((AO3:AO6,AQ3:AQ6),4),LARGE((AO3:AO6,AQ3:AQ6),5),LARGE((AO3:AO6,AQ3:AQ6),6)))</f>
        <v>-</v>
      </c>
      <c r="AD7" s="224"/>
      <c r="AE7" s="225"/>
      <c r="AF7" s="106"/>
      <c r="AG7" s="106"/>
      <c r="AH7" s="106"/>
      <c r="AI7" s="106"/>
      <c r="AJ7" s="77" t="s">
        <v>27</v>
      </c>
      <c r="AL7"/>
      <c r="AM7"/>
      <c r="AN7"/>
      <c r="AO7"/>
      <c r="AP7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57" s="28" customFormat="1" ht="16.25" customHeight="1" thickTop="1" thickBot="1">
      <c r="A8" s="77"/>
      <c r="B8" s="106"/>
      <c r="C8" s="106"/>
      <c r="D8" s="77"/>
      <c r="E8" s="77"/>
      <c r="F8" s="92"/>
      <c r="G8" s="92"/>
      <c r="H8" s="92"/>
      <c r="I8" s="92"/>
      <c r="J8" s="108"/>
      <c r="K8" s="109"/>
      <c r="L8" s="110"/>
      <c r="M8" s="111"/>
      <c r="N8" s="112"/>
      <c r="O8" s="113"/>
      <c r="P8" s="110"/>
      <c r="Q8" s="111"/>
      <c r="R8" s="114"/>
      <c r="S8" s="114"/>
      <c r="T8" s="115"/>
      <c r="U8" s="77"/>
      <c r="V8" s="110"/>
      <c r="W8" s="111"/>
      <c r="X8" s="114"/>
      <c r="Y8" s="115"/>
      <c r="Z8" s="103"/>
      <c r="AA8" s="110"/>
      <c r="AB8" s="111"/>
      <c r="AC8" s="114"/>
      <c r="AD8" s="114"/>
      <c r="AE8" s="115"/>
      <c r="AF8" s="106"/>
      <c r="AG8" s="106"/>
      <c r="AH8" s="106"/>
      <c r="AI8" s="106"/>
      <c r="AJ8" s="77"/>
      <c r="AL8"/>
      <c r="AM8"/>
      <c r="AN8"/>
      <c r="AO8"/>
      <c r="AP8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s="28" customFormat="1" ht="16.25" customHeight="1">
      <c r="A9" s="77"/>
      <c r="B9" s="106"/>
      <c r="C9" s="106"/>
      <c r="D9" s="77"/>
      <c r="E9" s="77"/>
      <c r="F9" s="92"/>
      <c r="G9" s="92"/>
      <c r="H9" s="92"/>
      <c r="I9" s="92"/>
      <c r="J9" s="108"/>
      <c r="K9" s="109"/>
      <c r="L9" s="102"/>
      <c r="M9" s="102"/>
      <c r="N9" s="92"/>
      <c r="O9" s="92"/>
      <c r="P9" s="92"/>
      <c r="Q9" s="92"/>
      <c r="R9" s="102"/>
      <c r="S9" s="102"/>
      <c r="T9" s="103"/>
      <c r="U9" s="103"/>
      <c r="V9" s="103"/>
      <c r="W9" s="77"/>
      <c r="X9" s="77"/>
      <c r="Y9" s="77"/>
      <c r="Z9" s="77"/>
      <c r="AA9" s="77"/>
      <c r="AB9" s="106"/>
      <c r="AC9" s="106"/>
      <c r="AD9" s="106"/>
      <c r="AE9" s="106"/>
      <c r="AF9" s="106"/>
      <c r="AG9" s="106"/>
      <c r="AH9" s="106"/>
      <c r="AI9" s="106"/>
      <c r="AJ9" s="77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s="28" customFormat="1" ht="16.25" customHeight="1" thickBot="1">
      <c r="A10" s="94"/>
      <c r="B10" s="106"/>
      <c r="C10" s="106"/>
      <c r="D10" s="77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106"/>
      <c r="AC10" s="106"/>
      <c r="AD10" s="106"/>
      <c r="AE10" s="106"/>
      <c r="AF10" s="106"/>
      <c r="AG10" s="106"/>
      <c r="AH10" s="106"/>
      <c r="AI10" s="106"/>
      <c r="AJ10" s="77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s="28" customFormat="1" ht="17" thickBot="1">
      <c r="A11" s="94"/>
      <c r="B11" s="106"/>
      <c r="C11" s="106"/>
      <c r="D11" s="77"/>
      <c r="E11" s="94"/>
      <c r="F11" s="94"/>
      <c r="G11" s="77"/>
      <c r="H11" s="77"/>
      <c r="I11" s="106"/>
      <c r="J11" s="236" t="s">
        <v>1601</v>
      </c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42" t="s">
        <v>1602</v>
      </c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4"/>
      <c r="AJ11" s="116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ht="30" customHeight="1">
      <c r="A12" s="134" t="s">
        <v>28</v>
      </c>
      <c r="B12" s="145" t="s">
        <v>29</v>
      </c>
      <c r="C12" s="137" t="s">
        <v>30</v>
      </c>
      <c r="D12" s="136" t="s">
        <v>31</v>
      </c>
      <c r="E12" s="136" t="s">
        <v>32</v>
      </c>
      <c r="F12" s="138" t="s">
        <v>33</v>
      </c>
      <c r="G12" s="139" t="s">
        <v>34</v>
      </c>
      <c r="H12" s="140" t="s">
        <v>35</v>
      </c>
      <c r="I12" s="117" t="s">
        <v>36</v>
      </c>
      <c r="J12" s="118" t="s">
        <v>37</v>
      </c>
      <c r="K12" s="119" t="s">
        <v>38</v>
      </c>
      <c r="L12" s="119" t="s">
        <v>39</v>
      </c>
      <c r="M12" s="120" t="s">
        <v>40</v>
      </c>
      <c r="N12" s="121" t="s">
        <v>41</v>
      </c>
      <c r="O12" s="122" t="s">
        <v>42</v>
      </c>
      <c r="P12" s="123" t="s">
        <v>43</v>
      </c>
      <c r="Q12" s="123" t="s">
        <v>44</v>
      </c>
      <c r="R12" s="123" t="s">
        <v>45</v>
      </c>
      <c r="S12" s="124" t="s">
        <v>46</v>
      </c>
      <c r="T12" s="124" t="s">
        <v>47</v>
      </c>
      <c r="U12" s="124" t="s">
        <v>48</v>
      </c>
      <c r="V12" s="125" t="s">
        <v>49</v>
      </c>
      <c r="W12" s="126" t="s">
        <v>37</v>
      </c>
      <c r="X12" s="127" t="s">
        <v>38</v>
      </c>
      <c r="Y12" s="127" t="s">
        <v>39</v>
      </c>
      <c r="Z12" s="127" t="s">
        <v>50</v>
      </c>
      <c r="AA12" s="128" t="s">
        <v>41</v>
      </c>
      <c r="AB12" s="129" t="s">
        <v>10</v>
      </c>
      <c r="AC12" s="130" t="s">
        <v>15</v>
      </c>
      <c r="AD12" s="130" t="s">
        <v>19</v>
      </c>
      <c r="AE12" s="130" t="s">
        <v>22</v>
      </c>
      <c r="AF12" s="131" t="s">
        <v>46</v>
      </c>
      <c r="AG12" s="131" t="s">
        <v>47</v>
      </c>
      <c r="AH12" s="131" t="s">
        <v>48</v>
      </c>
      <c r="AI12" s="132" t="s">
        <v>49</v>
      </c>
      <c r="AJ12" s="133" t="s">
        <v>1604</v>
      </c>
    </row>
    <row r="13" spans="1:57" ht="55.25" customHeight="1">
      <c r="A13" s="231" t="s">
        <v>51</v>
      </c>
      <c r="B13" s="11">
        <v>1</v>
      </c>
      <c r="C13" s="7" t="str">
        <f>IF(ISBLANK(E13),"-",VLOOKUP(D13&amp;E13,'programme list'!E:F,2,FALSE))</f>
        <v>-</v>
      </c>
      <c r="D13" s="45"/>
      <c r="E13" s="49"/>
      <c r="F13" s="4" t="str">
        <f>IF($C13="-"," ",IF((VLOOKUP($C13,All!$A:$AK,COLUMN()-1,FALSE)=0),"",VLOOKUP($C13,All!$A:$AK,COLUMN()-1,FALSE)))</f>
        <v xml:space="preserve"> </v>
      </c>
      <c r="G13" s="3" t="str">
        <f>IF($C13="-"," ",IF((VLOOKUP($C13,All!$A:$AK,COLUMN()-1,FALSE)=0),"",VLOOKUP($C13,All!$A:$AK,COLUMN()-1,FALSE)))</f>
        <v xml:space="preserve"> </v>
      </c>
      <c r="H13" s="8" t="str">
        <f>IF($C13="-"," ",IF((VLOOKUP($C13,All!$A:$AK,COLUMN()-1,FALSE)=0),"",VLOOKUP($C13,All!$A:$AK,COLUMN()-1,FALSE)))</f>
        <v xml:space="preserve"> </v>
      </c>
      <c r="I13" s="9" t="str">
        <f>IF($C13="-"," ",IF((VLOOKUP($C13,All!$A:$AK,COLUMN()-1,FALSE)=0),"",VLOOKUP($C13,All!$A:$AK,COLUMN()-1,FALSE)))</f>
        <v xml:space="preserve"> </v>
      </c>
      <c r="J13" s="10" t="str">
        <f>IF($C13="-"," ",IF((VLOOKUP($C13,All!$A:$AK,COLUMN()-1,FALSE)=0),"",VLOOKUP($C13,All!$A:$AK,COLUMN()-1,FALSE)))</f>
        <v xml:space="preserve"> </v>
      </c>
      <c r="K13" s="11" t="str">
        <f>IF($C13="-"," ",IF((VLOOKUP($C13,All!$A:$AK,COLUMN()-1,FALSE)=0),"",VLOOKUP($C13,All!$A:$AK,COLUMN()-1,FALSE)))</f>
        <v xml:space="preserve"> </v>
      </c>
      <c r="L13" s="11" t="str">
        <f>IF($C13="-"," ",IF((VLOOKUP($C13,All!$A:$AK,COLUMN()-1,FALSE)=0),"",VLOOKUP($C13,All!$A:$AK,COLUMN()-1,FALSE)))</f>
        <v xml:space="preserve"> </v>
      </c>
      <c r="M13" s="11" t="str">
        <f>IF($C13="-"," ",IF((VLOOKUP($C13,All!$A:$AK,COLUMN()-1,FALSE)=0),"",VLOOKUP($C13,All!$A:$AK,COLUMN()-1,FALSE)))</f>
        <v xml:space="preserve"> </v>
      </c>
      <c r="N13" s="12" t="str">
        <f>IF($C13="-"," ",IF((VLOOKUP($C13,All!$A:$AK,COLUMN()-1,FALSE)=0),"",VLOOKUP($C13,All!$A:$AK,COLUMN()-1,FALSE)))</f>
        <v xml:space="preserve"> </v>
      </c>
      <c r="O13" s="13" t="str">
        <f>IF($C13="-"," ",IF((VLOOKUP($C13,All!$A:$AK,COLUMN()-1,FALSE)=0),"",VLOOKUP($C13,All!$A:$AK,COLUMN()-1,FALSE)))</f>
        <v xml:space="preserve"> </v>
      </c>
      <c r="P13" s="11" t="str">
        <f>IF($C13="-"," ",IF((VLOOKUP($C13,All!$A:$AK,COLUMN()-1,FALSE)=0),"",VLOOKUP($C13,All!$A:$AK,COLUMN()-1,FALSE)))</f>
        <v xml:space="preserve"> </v>
      </c>
      <c r="Q13" s="11" t="str">
        <f>IF($C13="-"," ",IF((VLOOKUP($C13,All!$A:$AK,COLUMN()-1,FALSE)=0),"",VLOOKUP($C13,All!$A:$AK,COLUMN()-1,FALSE)))</f>
        <v xml:space="preserve"> </v>
      </c>
      <c r="R13" s="11" t="str">
        <f>IF($C13="-"," ",IF((VLOOKUP($C13,All!$A:$AK,COLUMN()-1,FALSE)=0),"",VLOOKUP($C13,All!$A:$AK,COLUMN()-1,FALSE)))</f>
        <v xml:space="preserve"> </v>
      </c>
      <c r="S13" s="11" t="str">
        <f>IF($C13="-"," ",IF((VLOOKUP($C13,All!$A:$AK,COLUMN()-1,FALSE)=0),"",VLOOKUP($C13,All!$A:$AK,COLUMN()-1,FALSE)))</f>
        <v xml:space="preserve"> </v>
      </c>
      <c r="T13" s="11" t="str">
        <f>IF($C13="-"," ",IF((VLOOKUP($C13,All!$A:$AK,COLUMN()-1,FALSE)=0),"",VLOOKUP($C13,All!$A:$AK,COLUMN()-1,FALSE)))</f>
        <v xml:space="preserve"> </v>
      </c>
      <c r="U13" s="11" t="str">
        <f>IF($C13="-"," ",IF((VLOOKUP($C13,All!$A:$AK,COLUMN()-1,FALSE)=0),"",VLOOKUP($C13,All!$A:$AK,COLUMN()-1,FALSE)))</f>
        <v xml:space="preserve"> </v>
      </c>
      <c r="V13" s="37" t="str">
        <f>IF($C13="-"," ",IF((VLOOKUP($C13,All!$A:$AK,COLUMN(),FALSE)=0),"",VLOOKUP($C13,All!$A:$AK,COLUMN(),FALSE)))</f>
        <v xml:space="preserve"> </v>
      </c>
      <c r="W13" s="13" t="str">
        <f>IF($C13="-"," ",IF((VLOOKUP($C13,All!$A:$AK,COLUMN(),FALSE)=0),"",VLOOKUP($C13,All!$A:$AK,COLUMN(),FALSE)))</f>
        <v xml:space="preserve"> </v>
      </c>
      <c r="X13" s="11" t="str">
        <f>IF($C13="-"," ",IF((VLOOKUP($C13,All!$A:$AK,COLUMN(),FALSE)=0),"",VLOOKUP($C13,All!$A:$AK,COLUMN(),FALSE)))</f>
        <v xml:space="preserve"> </v>
      </c>
      <c r="Y13" s="11" t="str">
        <f>IF($C13="-"," ",IF((VLOOKUP($C13,All!$A:$AK,COLUMN(),FALSE)=0),"",VLOOKUP($C13,All!$A:$AK,COLUMN(),FALSE)))</f>
        <v xml:space="preserve"> </v>
      </c>
      <c r="Z13" s="11" t="str">
        <f>IF($C13="-"," ",IF((VLOOKUP($C13,All!$A:$AK,COLUMN(),FALSE)=0),"",VLOOKUP($C13,All!$A:$AK,COLUMN(),FALSE)))</f>
        <v xml:space="preserve"> </v>
      </c>
      <c r="AA13" s="12" t="str">
        <f>IF($C13="-"," ",IF((VLOOKUP($C13,All!$A:$AK,COLUMN(),FALSE)=0),"",VLOOKUP($C13,All!$A:$AK,COLUMN(),FALSE)))</f>
        <v xml:space="preserve"> </v>
      </c>
      <c r="AB13" s="13" t="str">
        <f>IF($C13="-"," ",IF((VLOOKUP($C13,All!$A:$AK,COLUMN(),FALSE)=0),"",VLOOKUP($C13,All!$A:$AK,COLUMN(),FALSE)))</f>
        <v xml:space="preserve"> </v>
      </c>
      <c r="AC13" s="11" t="str">
        <f>IF($C13="-"," ",IF((VLOOKUP($C13,All!$A:$AK,COLUMN(),FALSE)=0),"",VLOOKUP($C13,All!$A:$AK,COLUMN(),FALSE)))</f>
        <v xml:space="preserve"> </v>
      </c>
      <c r="AD13" s="11" t="str">
        <f>IF($C13="-"," ",IF((VLOOKUP($C13,All!$A:$AK,COLUMN(),FALSE)=0),"",VLOOKUP($C13,All!$A:$AK,COLUMN(),FALSE)))</f>
        <v xml:space="preserve"> </v>
      </c>
      <c r="AE13" s="11" t="str">
        <f>IF($C13="-"," ",IF((VLOOKUP($C13,All!$A:$AK,COLUMN(),FALSE)=0),"",VLOOKUP($C13,All!$A:$AK,COLUMN(),FALSE)))</f>
        <v xml:space="preserve"> </v>
      </c>
      <c r="AF13" s="11" t="str">
        <f>IF($C13="-"," ",IF((VLOOKUP($C13,All!$A:$AK,COLUMN(),FALSE)=0),"",VLOOKUP($C13,All!$A:$AK,COLUMN(),FALSE)))</f>
        <v xml:space="preserve"> </v>
      </c>
      <c r="AG13" s="11" t="str">
        <f>IF($C13="-"," ",IF((VLOOKUP($C13,All!$A:$AK,COLUMN(),FALSE)=0),"",VLOOKUP($C13,All!$A:$AK,COLUMN(),FALSE)))</f>
        <v xml:space="preserve"> </v>
      </c>
      <c r="AH13" s="11" t="str">
        <f>IF($C13="-"," ",IF((VLOOKUP($C13,All!$A:$AK,COLUMN(),FALSE)=0),"",VLOOKUP($C13,All!$A:$AK,COLUMN(),FALSE)))</f>
        <v xml:space="preserve"> </v>
      </c>
      <c r="AI13" s="12" t="str">
        <f>IF($C13="-"," ",IF((VLOOKUP($C13,All!$A:$AK,COLUMN()+1,FALSE)=0),"",VLOOKUP($C13,All!$A:$AK,COLUMN()+1,FALSE)))</f>
        <v xml:space="preserve"> </v>
      </c>
      <c r="AJ13" s="16" t="str">
        <f>IF($C13="-"," ",IF((VLOOKUP($C13,All!$A:$AK,COLUMN()+1,FALSE)=0),"",VLOOKUP($C13,All!$A:$AK,COLUMN()+1,FALSE)))</f>
        <v xml:space="preserve"> </v>
      </c>
    </row>
    <row r="14" spans="1:57" ht="55.25" customHeight="1">
      <c r="A14" s="231"/>
      <c r="B14" s="11">
        <v>2</v>
      </c>
      <c r="C14" s="7" t="str">
        <f>IF(ISBLANK(E14),"-",VLOOKUP(D14&amp;E14,'programme list'!E:F,2,FALSE))</f>
        <v>-</v>
      </c>
      <c r="D14" s="45"/>
      <c r="E14" s="49"/>
      <c r="F14" s="4" t="str">
        <f>IF($C14="-"," ",IF((VLOOKUP($C14,All!$A:$AK,COLUMN()-1,FALSE)=0),"",VLOOKUP($C14,All!$A:$AK,COLUMN()-1,FALSE)))</f>
        <v xml:space="preserve"> </v>
      </c>
      <c r="G14" s="3" t="str">
        <f>IF($C14="-"," ",IF((VLOOKUP($C14,All!$A:$AK,COLUMN()-1,FALSE)=0),"",VLOOKUP($C14,All!$A:$AK,COLUMN()-1,FALSE)))</f>
        <v xml:space="preserve"> </v>
      </c>
      <c r="H14" s="8" t="str">
        <f>IF($C14="-"," ",IF((VLOOKUP($C14,All!$A:$AK,COLUMN()-1,FALSE)=0),"",VLOOKUP($C14,All!$A:$AK,COLUMN()-1,FALSE)))</f>
        <v xml:space="preserve"> </v>
      </c>
      <c r="I14" s="9" t="str">
        <f>IF($C14="-"," ",IF((VLOOKUP($C14,All!$A:$AK,COLUMN()-1,FALSE)=0),"",VLOOKUP($C14,All!$A:$AK,COLUMN()-1,FALSE)))</f>
        <v xml:space="preserve"> </v>
      </c>
      <c r="J14" s="10" t="str">
        <f>IF($C14="-"," ",IF((VLOOKUP($C14,All!$A:$AK,COLUMN()-1,FALSE)=0),"",VLOOKUP($C14,All!$A:$AK,COLUMN()-1,FALSE)))</f>
        <v xml:space="preserve"> </v>
      </c>
      <c r="K14" s="11" t="str">
        <f>IF($C14="-"," ",IF((VLOOKUP($C14,All!$A:$AK,COLUMN()-1,FALSE)=0),"",VLOOKUP($C14,All!$A:$AK,COLUMN()-1,FALSE)))</f>
        <v xml:space="preserve"> </v>
      </c>
      <c r="L14" s="11" t="str">
        <f>IF($C14="-"," ",IF((VLOOKUP($C14,All!$A:$AK,COLUMN()-1,FALSE)=0),"",VLOOKUP($C14,All!$A:$AK,COLUMN()-1,FALSE)))</f>
        <v xml:space="preserve"> </v>
      </c>
      <c r="M14" s="11" t="str">
        <f>IF($C14="-"," ",IF((VLOOKUP($C14,All!$A:$AK,COLUMN()-1,FALSE)=0),"",VLOOKUP($C14,All!$A:$AK,COLUMN()-1,FALSE)))</f>
        <v xml:space="preserve"> </v>
      </c>
      <c r="N14" s="12" t="str">
        <f>IF($C14="-"," ",IF((VLOOKUP($C14,All!$A:$AK,COLUMN()-1,FALSE)=0),"",VLOOKUP($C14,All!$A:$AK,COLUMN()-1,FALSE)))</f>
        <v xml:space="preserve"> </v>
      </c>
      <c r="O14" s="13" t="str">
        <f>IF($C14="-"," ",IF((VLOOKUP($C14,All!$A:$AK,COLUMN()-1,FALSE)=0),"",VLOOKUP($C14,All!$A:$AK,COLUMN()-1,FALSE)))</f>
        <v xml:space="preserve"> </v>
      </c>
      <c r="P14" s="11" t="str">
        <f>IF($C14="-"," ",IF((VLOOKUP($C14,All!$A:$AK,COLUMN()-1,FALSE)=0),"",VLOOKUP($C14,All!$A:$AK,COLUMN()-1,FALSE)))</f>
        <v xml:space="preserve"> </v>
      </c>
      <c r="Q14" s="11" t="str">
        <f>IF($C14="-"," ",IF((VLOOKUP($C14,All!$A:$AK,COLUMN()-1,FALSE)=0),"",VLOOKUP($C14,All!$A:$AK,COLUMN()-1,FALSE)))</f>
        <v xml:space="preserve"> </v>
      </c>
      <c r="R14" s="11" t="str">
        <f>IF($C14="-"," ",IF((VLOOKUP($C14,All!$A:$AK,COLUMN()-1,FALSE)=0),"",VLOOKUP($C14,All!$A:$AK,COLUMN()-1,FALSE)))</f>
        <v xml:space="preserve"> </v>
      </c>
      <c r="S14" s="11" t="str">
        <f>IF($C14="-"," ",IF((VLOOKUP($C14,All!$A:$AK,COLUMN()-1,FALSE)=0),"",VLOOKUP($C14,All!$A:$AK,COLUMN()-1,FALSE)))</f>
        <v xml:space="preserve"> </v>
      </c>
      <c r="T14" s="11" t="str">
        <f>IF($C14="-"," ",IF((VLOOKUP($C14,All!$A:$AK,COLUMN()-1,FALSE)=0),"",VLOOKUP($C14,All!$A:$AK,COLUMN()-1,FALSE)))</f>
        <v xml:space="preserve"> </v>
      </c>
      <c r="U14" s="11" t="str">
        <f>IF($C14="-"," ",IF((VLOOKUP($C14,All!$A:$AK,COLUMN()-1,FALSE)=0),"",VLOOKUP($C14,All!$A:$AK,COLUMN()-1,FALSE)))</f>
        <v xml:space="preserve"> </v>
      </c>
      <c r="V14" s="37" t="str">
        <f>IF($C14="-"," ",IF((VLOOKUP($C14,All!$A:$AK,COLUMN(),FALSE)=0),"",VLOOKUP($C14,All!$A:$AK,COLUMN(),FALSE)))</f>
        <v xml:space="preserve"> </v>
      </c>
      <c r="W14" s="13" t="str">
        <f>IF($C14="-"," ",IF((VLOOKUP($C14,All!$A:$AK,COLUMN(),FALSE)=0),"",VLOOKUP($C14,All!$A:$AK,COLUMN(),FALSE)))</f>
        <v xml:space="preserve"> </v>
      </c>
      <c r="X14" s="11" t="str">
        <f>IF($C14="-"," ",IF((VLOOKUP($C14,All!$A:$AK,COLUMN(),FALSE)=0),"",VLOOKUP($C14,All!$A:$AK,COLUMN(),FALSE)))</f>
        <v xml:space="preserve"> </v>
      </c>
      <c r="Y14" s="11" t="str">
        <f>IF($C14="-"," ",IF((VLOOKUP($C14,All!$A:$AK,COLUMN(),FALSE)=0),"",VLOOKUP($C14,All!$A:$AK,COLUMN(),FALSE)))</f>
        <v xml:space="preserve"> </v>
      </c>
      <c r="Z14" s="11" t="str">
        <f>IF($C14="-"," ",IF((VLOOKUP($C14,All!$A:$AK,COLUMN(),FALSE)=0),"",VLOOKUP($C14,All!$A:$AK,COLUMN(),FALSE)))</f>
        <v xml:space="preserve"> </v>
      </c>
      <c r="AA14" s="12" t="str">
        <f>IF($C14="-"," ",IF((VLOOKUP($C14,All!$A:$AK,COLUMN(),FALSE)=0),"",VLOOKUP($C14,All!$A:$AK,COLUMN(),FALSE)))</f>
        <v xml:space="preserve"> </v>
      </c>
      <c r="AB14" s="13" t="str">
        <f>IF($C14="-"," ",IF((VLOOKUP($C14,All!$A:$AK,COLUMN(),FALSE)=0),"",VLOOKUP($C14,All!$A:$AK,COLUMN(),FALSE)))</f>
        <v xml:space="preserve"> </v>
      </c>
      <c r="AC14" s="11" t="str">
        <f>IF($C14="-"," ",IF((VLOOKUP($C14,All!$A:$AK,COLUMN(),FALSE)=0),"",VLOOKUP($C14,All!$A:$AK,COLUMN(),FALSE)))</f>
        <v xml:space="preserve"> </v>
      </c>
      <c r="AD14" s="11" t="str">
        <f>IF($C14="-"," ",IF((VLOOKUP($C14,All!$A:$AK,COLUMN(),FALSE)=0),"",VLOOKUP($C14,All!$A:$AK,COLUMN(),FALSE)))</f>
        <v xml:space="preserve"> </v>
      </c>
      <c r="AE14" s="11" t="str">
        <f>IF($C14="-"," ",IF((VLOOKUP($C14,All!$A:$AK,COLUMN(),FALSE)=0),"",VLOOKUP($C14,All!$A:$AK,COLUMN(),FALSE)))</f>
        <v xml:space="preserve"> </v>
      </c>
      <c r="AF14" s="11" t="str">
        <f>IF($C14="-"," ",IF((VLOOKUP($C14,All!$A:$AK,COLUMN(),FALSE)=0),"",VLOOKUP($C14,All!$A:$AK,COLUMN(),FALSE)))</f>
        <v xml:space="preserve"> </v>
      </c>
      <c r="AG14" s="11" t="str">
        <f>IF($C14="-"," ",IF((VLOOKUP($C14,All!$A:$AK,COLUMN(),FALSE)=0),"",VLOOKUP($C14,All!$A:$AK,COLUMN(),FALSE)))</f>
        <v xml:space="preserve"> </v>
      </c>
      <c r="AH14" s="11" t="str">
        <f>IF($C14="-"," ",IF((VLOOKUP($C14,All!$A:$AK,COLUMN(),FALSE)=0),"",VLOOKUP($C14,All!$A:$AK,COLUMN(),FALSE)))</f>
        <v xml:space="preserve"> </v>
      </c>
      <c r="AI14" s="12" t="str">
        <f>IF($C14="-"," ",IF((VLOOKUP($C14,All!$A:$AK,COLUMN()+1,FALSE)=0),"",VLOOKUP($C14,All!$A:$AK,COLUMN()+1,FALSE)))</f>
        <v xml:space="preserve"> </v>
      </c>
      <c r="AJ14" s="16" t="str">
        <f>IF($C14="-"," ",IF((VLOOKUP($C14,All!$A:$AK,COLUMN()+1,FALSE)=0),"",VLOOKUP($C14,All!$A:$AK,COLUMN()+1,FALSE)))</f>
        <v xml:space="preserve"> </v>
      </c>
    </row>
    <row r="15" spans="1:57" ht="55.25" customHeight="1">
      <c r="A15" s="231"/>
      <c r="B15" s="11">
        <v>3</v>
      </c>
      <c r="C15" s="7" t="str">
        <f>IF(ISBLANK(E15),"-",VLOOKUP(D15&amp;E15,'programme list'!E:F,2,FALSE))</f>
        <v>-</v>
      </c>
      <c r="D15" s="45"/>
      <c r="E15" s="49"/>
      <c r="F15" s="4" t="str">
        <f>IF($C15="-"," ",IF((VLOOKUP($C15,All!$A:$AK,COLUMN()-1,FALSE)=0),"",VLOOKUP($C15,All!$A:$AK,COLUMN()-1,FALSE)))</f>
        <v xml:space="preserve"> </v>
      </c>
      <c r="G15" s="3" t="str">
        <f>IF($C15="-"," ",IF((VLOOKUP($C15,All!$A:$AK,COLUMN()-1,FALSE)=0),"",VLOOKUP($C15,All!$A:$AK,COLUMN()-1,FALSE)))</f>
        <v xml:space="preserve"> </v>
      </c>
      <c r="H15" s="8" t="str">
        <f>IF($C15="-"," ",IF((VLOOKUP($C15,All!$A:$AK,COLUMN()-1,FALSE)=0),"",VLOOKUP($C15,All!$A:$AK,COLUMN()-1,FALSE)))</f>
        <v xml:space="preserve"> </v>
      </c>
      <c r="I15" s="9" t="str">
        <f>IF($C15="-"," ",IF((VLOOKUP($C15,All!$A:$AK,COLUMN()-1,FALSE)=0),"",VLOOKUP($C15,All!$A:$AK,COLUMN()-1,FALSE)))</f>
        <v xml:space="preserve"> </v>
      </c>
      <c r="J15" s="10" t="str">
        <f>IF($C15="-"," ",IF((VLOOKUP($C15,All!$A:$AK,COLUMN()-1,FALSE)=0),"",VLOOKUP($C15,All!$A:$AK,COLUMN()-1,FALSE)))</f>
        <v xml:space="preserve"> </v>
      </c>
      <c r="K15" s="11" t="str">
        <f>IF($C15="-"," ",IF((VLOOKUP($C15,All!$A:$AK,COLUMN()-1,FALSE)=0),"",VLOOKUP($C15,All!$A:$AK,COLUMN()-1,FALSE)))</f>
        <v xml:space="preserve"> </v>
      </c>
      <c r="L15" s="11" t="str">
        <f>IF($C15="-"," ",IF((VLOOKUP($C15,All!$A:$AK,COLUMN()-1,FALSE)=0),"",VLOOKUP($C15,All!$A:$AK,COLUMN()-1,FALSE)))</f>
        <v xml:space="preserve"> </v>
      </c>
      <c r="M15" s="11" t="str">
        <f>IF($C15="-"," ",IF((VLOOKUP($C15,All!$A:$AK,COLUMN()-1,FALSE)=0),"",VLOOKUP($C15,All!$A:$AK,COLUMN()-1,FALSE)))</f>
        <v xml:space="preserve"> </v>
      </c>
      <c r="N15" s="12" t="str">
        <f>IF($C15="-"," ",IF((VLOOKUP($C15,All!$A:$AK,COLUMN()-1,FALSE)=0),"",VLOOKUP($C15,All!$A:$AK,COLUMN()-1,FALSE)))</f>
        <v xml:space="preserve"> </v>
      </c>
      <c r="O15" s="13" t="str">
        <f>IF($C15="-"," ",IF((VLOOKUP($C15,All!$A:$AK,COLUMN()-1,FALSE)=0),"",VLOOKUP($C15,All!$A:$AK,COLUMN()-1,FALSE)))</f>
        <v xml:space="preserve"> </v>
      </c>
      <c r="P15" s="11" t="str">
        <f>IF($C15="-"," ",IF((VLOOKUP($C15,All!$A:$AK,COLUMN()-1,FALSE)=0),"",VLOOKUP($C15,All!$A:$AK,COLUMN()-1,FALSE)))</f>
        <v xml:space="preserve"> </v>
      </c>
      <c r="Q15" s="11" t="str">
        <f>IF($C15="-"," ",IF((VLOOKUP($C15,All!$A:$AK,COLUMN()-1,FALSE)=0),"",VLOOKUP($C15,All!$A:$AK,COLUMN()-1,FALSE)))</f>
        <v xml:space="preserve"> </v>
      </c>
      <c r="R15" s="11" t="str">
        <f>IF($C15="-"," ",IF((VLOOKUP($C15,All!$A:$AK,COLUMN()-1,FALSE)=0),"",VLOOKUP($C15,All!$A:$AK,COLUMN()-1,FALSE)))</f>
        <v xml:space="preserve"> </v>
      </c>
      <c r="S15" s="11" t="str">
        <f>IF($C15="-"," ",IF((VLOOKUP($C15,All!$A:$AK,COLUMN()-1,FALSE)=0),"",VLOOKUP($C15,All!$A:$AK,COLUMN()-1,FALSE)))</f>
        <v xml:space="preserve"> </v>
      </c>
      <c r="T15" s="11" t="str">
        <f>IF($C15="-"," ",IF((VLOOKUP($C15,All!$A:$AK,COLUMN()-1,FALSE)=0),"",VLOOKUP($C15,All!$A:$AK,COLUMN()-1,FALSE)))</f>
        <v xml:space="preserve"> </v>
      </c>
      <c r="U15" s="11" t="str">
        <f>IF($C15="-"," ",IF((VLOOKUP($C15,All!$A:$AK,COLUMN()-1,FALSE)=0),"",VLOOKUP($C15,All!$A:$AK,COLUMN()-1,FALSE)))</f>
        <v xml:space="preserve"> </v>
      </c>
      <c r="V15" s="37" t="str">
        <f>IF($C15="-"," ",IF((VLOOKUP($C15,All!$A:$AK,COLUMN(),FALSE)=0),"",VLOOKUP($C15,All!$A:$AK,COLUMN(),FALSE)))</f>
        <v xml:space="preserve"> </v>
      </c>
      <c r="W15" s="13" t="str">
        <f>IF($C15="-"," ",IF((VLOOKUP($C15,All!$A:$AK,COLUMN(),FALSE)=0),"",VLOOKUP($C15,All!$A:$AK,COLUMN(),FALSE)))</f>
        <v xml:space="preserve"> </v>
      </c>
      <c r="X15" s="11" t="str">
        <f>IF($C15="-"," ",IF((VLOOKUP($C15,All!$A:$AK,COLUMN(),FALSE)=0),"",VLOOKUP($C15,All!$A:$AK,COLUMN(),FALSE)))</f>
        <v xml:space="preserve"> </v>
      </c>
      <c r="Y15" s="11" t="str">
        <f>IF($C15="-"," ",IF((VLOOKUP($C15,All!$A:$AK,COLUMN(),FALSE)=0),"",VLOOKUP($C15,All!$A:$AK,COLUMN(),FALSE)))</f>
        <v xml:space="preserve"> </v>
      </c>
      <c r="Z15" s="11" t="str">
        <f>IF($C15="-"," ",IF((VLOOKUP($C15,All!$A:$AK,COLUMN(),FALSE)=0),"",VLOOKUP($C15,All!$A:$AK,COLUMN(),FALSE)))</f>
        <v xml:space="preserve"> </v>
      </c>
      <c r="AA15" s="12" t="str">
        <f>IF($C15="-"," ",IF((VLOOKUP($C15,All!$A:$AK,COLUMN(),FALSE)=0),"",VLOOKUP($C15,All!$A:$AK,COLUMN(),FALSE)))</f>
        <v xml:space="preserve"> </v>
      </c>
      <c r="AB15" s="13" t="str">
        <f>IF($C15="-"," ",IF((VLOOKUP($C15,All!$A:$AK,COLUMN(),FALSE)=0),"",VLOOKUP($C15,All!$A:$AK,COLUMN(),FALSE)))</f>
        <v xml:space="preserve"> </v>
      </c>
      <c r="AC15" s="11" t="str">
        <f>IF($C15="-"," ",IF((VLOOKUP($C15,All!$A:$AK,COLUMN(),FALSE)=0),"",VLOOKUP($C15,All!$A:$AK,COLUMN(),FALSE)))</f>
        <v xml:space="preserve"> </v>
      </c>
      <c r="AD15" s="11" t="str">
        <f>IF($C15="-"," ",IF((VLOOKUP($C15,All!$A:$AK,COLUMN(),FALSE)=0),"",VLOOKUP($C15,All!$A:$AK,COLUMN(),FALSE)))</f>
        <v xml:space="preserve"> </v>
      </c>
      <c r="AE15" s="11" t="str">
        <f>IF($C15="-"," ",IF((VLOOKUP($C15,All!$A:$AK,COLUMN(),FALSE)=0),"",VLOOKUP($C15,All!$A:$AK,COLUMN(),FALSE)))</f>
        <v xml:space="preserve"> </v>
      </c>
      <c r="AF15" s="11" t="str">
        <f>IF($C15="-"," ",IF((VLOOKUP($C15,All!$A:$AK,COLUMN(),FALSE)=0),"",VLOOKUP($C15,All!$A:$AK,COLUMN(),FALSE)))</f>
        <v xml:space="preserve"> </v>
      </c>
      <c r="AG15" s="11" t="str">
        <f>IF($C15="-"," ",IF((VLOOKUP($C15,All!$A:$AK,COLUMN(),FALSE)=0),"",VLOOKUP($C15,All!$A:$AK,COLUMN(),FALSE)))</f>
        <v xml:space="preserve"> </v>
      </c>
      <c r="AH15" s="11" t="str">
        <f>IF($C15="-"," ",IF((VLOOKUP($C15,All!$A:$AK,COLUMN(),FALSE)=0),"",VLOOKUP($C15,All!$A:$AK,COLUMN(),FALSE)))</f>
        <v xml:space="preserve"> </v>
      </c>
      <c r="AI15" s="12" t="str">
        <f>IF($C15="-"," ",IF((VLOOKUP($C15,All!$A:$AK,COLUMN()+1,FALSE)=0),"",VLOOKUP($C15,All!$A:$AK,COLUMN()+1,FALSE)))</f>
        <v xml:space="preserve"> </v>
      </c>
      <c r="AJ15" s="16" t="str">
        <f>IF($C15="-"," ",IF((VLOOKUP($C15,All!$A:$AK,COLUMN()+1,FALSE)=0),"",VLOOKUP($C15,All!$A:$AK,COLUMN()+1,FALSE)))</f>
        <v xml:space="preserve"> </v>
      </c>
    </row>
    <row r="16" spans="1:57" ht="55.25" customHeight="1">
      <c r="A16" s="231" t="s">
        <v>56</v>
      </c>
      <c r="B16" s="11">
        <v>4</v>
      </c>
      <c r="C16" s="7" t="str">
        <f>IF(ISBLANK(E16),"-",VLOOKUP(D16&amp;E16,'programme list'!E:F,2,FALSE))</f>
        <v>-</v>
      </c>
      <c r="D16" s="45"/>
      <c r="E16" s="49"/>
      <c r="F16" s="4" t="str">
        <f>IF($C16="-"," ",IF((VLOOKUP($C16,All!$A:$AK,COLUMN()-1,FALSE)=0),"",VLOOKUP($C16,All!$A:$AK,COLUMN()-1,FALSE)))</f>
        <v xml:space="preserve"> </v>
      </c>
      <c r="G16" s="3" t="str">
        <f>IF($C16="-"," ",IF((VLOOKUP($C16,All!$A:$AK,COLUMN()-1,FALSE)=0),"",VLOOKUP($C16,All!$A:$AK,COLUMN()-1,FALSE)))</f>
        <v xml:space="preserve"> </v>
      </c>
      <c r="H16" s="8" t="str">
        <f>IF($C16="-"," ",IF((VLOOKUP($C16,All!$A:$AK,COLUMN()-1,FALSE)=0),"",VLOOKUP($C16,All!$A:$AK,COLUMN()-1,FALSE)))</f>
        <v xml:space="preserve"> </v>
      </c>
      <c r="I16" s="9" t="str">
        <f>IF($C16="-"," ",IF((VLOOKUP($C16,All!$A:$AK,COLUMN()-1,FALSE)=0),"",VLOOKUP($C16,All!$A:$AK,COLUMN()-1,FALSE)))</f>
        <v xml:space="preserve"> </v>
      </c>
      <c r="J16" s="10" t="str">
        <f>IF($C16="-"," ",IF((VLOOKUP($C16,All!$A:$AK,COLUMN()-1,FALSE)=0),"",VLOOKUP($C16,All!$A:$AK,COLUMN()-1,FALSE)))</f>
        <v xml:space="preserve"> </v>
      </c>
      <c r="K16" s="11" t="str">
        <f>IF($C16="-"," ",IF((VLOOKUP($C16,All!$A:$AK,COLUMN()-1,FALSE)=0),"",VLOOKUP($C16,All!$A:$AK,COLUMN()-1,FALSE)))</f>
        <v xml:space="preserve"> </v>
      </c>
      <c r="L16" s="11" t="str">
        <f>IF($C16="-"," ",IF((VLOOKUP($C16,All!$A:$AK,COLUMN()-1,FALSE)=0),"",VLOOKUP($C16,All!$A:$AK,COLUMN()-1,FALSE)))</f>
        <v xml:space="preserve"> </v>
      </c>
      <c r="M16" s="11" t="str">
        <f>IF($C16="-"," ",IF((VLOOKUP($C16,All!$A:$AK,COLUMN()-1,FALSE)=0),"",VLOOKUP($C16,All!$A:$AK,COLUMN()-1,FALSE)))</f>
        <v xml:space="preserve"> </v>
      </c>
      <c r="N16" s="12" t="str">
        <f>IF($C16="-"," ",IF((VLOOKUP($C16,All!$A:$AK,COLUMN()-1,FALSE)=0),"",VLOOKUP($C16,All!$A:$AK,COLUMN()-1,FALSE)))</f>
        <v xml:space="preserve"> </v>
      </c>
      <c r="O16" s="13" t="str">
        <f>IF($C16="-"," ",IF((VLOOKUP($C16,All!$A:$AK,COLUMN()-1,FALSE)=0),"",VLOOKUP($C16,All!$A:$AK,COLUMN()-1,FALSE)))</f>
        <v xml:space="preserve"> </v>
      </c>
      <c r="P16" s="11" t="str">
        <f>IF($C16="-"," ",IF((VLOOKUP($C16,All!$A:$AK,COLUMN()-1,FALSE)=0),"",VLOOKUP($C16,All!$A:$AK,COLUMN()-1,FALSE)))</f>
        <v xml:space="preserve"> </v>
      </c>
      <c r="Q16" s="11" t="str">
        <f>IF($C16="-"," ",IF((VLOOKUP($C16,All!$A:$AK,COLUMN()-1,FALSE)=0),"",VLOOKUP($C16,All!$A:$AK,COLUMN()-1,FALSE)))</f>
        <v xml:space="preserve"> </v>
      </c>
      <c r="R16" s="11" t="str">
        <f>IF($C16="-"," ",IF((VLOOKUP($C16,All!$A:$AK,COLUMN()-1,FALSE)=0),"",VLOOKUP($C16,All!$A:$AK,COLUMN()-1,FALSE)))</f>
        <v xml:space="preserve"> </v>
      </c>
      <c r="S16" s="11" t="str">
        <f>IF($C16="-"," ",IF((VLOOKUP($C16,All!$A:$AK,COLUMN()-1,FALSE)=0),"",VLOOKUP($C16,All!$A:$AK,COLUMN()-1,FALSE)))</f>
        <v xml:space="preserve"> </v>
      </c>
      <c r="T16" s="11" t="str">
        <f>IF($C16="-"," ",IF((VLOOKUP($C16,All!$A:$AK,COLUMN()-1,FALSE)=0),"",VLOOKUP($C16,All!$A:$AK,COLUMN()-1,FALSE)))</f>
        <v xml:space="preserve"> </v>
      </c>
      <c r="U16" s="11" t="str">
        <f>IF($C16="-"," ",IF((VLOOKUP($C16,All!$A:$AK,COLUMN()-1,FALSE)=0),"",VLOOKUP($C16,All!$A:$AK,COLUMN()-1,FALSE)))</f>
        <v xml:space="preserve"> </v>
      </c>
      <c r="V16" s="37" t="str">
        <f>IF($C16="-"," ",IF((VLOOKUP($C16,All!$A:$AK,COLUMN(),FALSE)=0),"",VLOOKUP($C16,All!$A:$AK,COLUMN(),FALSE)))</f>
        <v xml:space="preserve"> </v>
      </c>
      <c r="W16" s="13" t="str">
        <f>IF($C16="-"," ",IF((VLOOKUP($C16,All!$A:$AK,COLUMN(),FALSE)=0),"",VLOOKUP($C16,All!$A:$AK,COLUMN(),FALSE)))</f>
        <v xml:space="preserve"> </v>
      </c>
      <c r="X16" s="11" t="str">
        <f>IF($C16="-"," ",IF((VLOOKUP($C16,All!$A:$AK,COLUMN(),FALSE)=0),"",VLOOKUP($C16,All!$A:$AK,COLUMN(),FALSE)))</f>
        <v xml:space="preserve"> </v>
      </c>
      <c r="Y16" s="11" t="str">
        <f>IF($C16="-"," ",IF((VLOOKUP($C16,All!$A:$AK,COLUMN(),FALSE)=0),"",VLOOKUP($C16,All!$A:$AK,COLUMN(),FALSE)))</f>
        <v xml:space="preserve"> </v>
      </c>
      <c r="Z16" s="11" t="str">
        <f>IF($C16="-"," ",IF((VLOOKUP($C16,All!$A:$AK,COLUMN(),FALSE)=0),"",VLOOKUP($C16,All!$A:$AK,COLUMN(),FALSE)))</f>
        <v xml:space="preserve"> </v>
      </c>
      <c r="AA16" s="12" t="str">
        <f>IF($C16="-"," ",IF((VLOOKUP($C16,All!$A:$AK,COLUMN(),FALSE)=0),"",VLOOKUP($C16,All!$A:$AK,COLUMN(),FALSE)))</f>
        <v xml:space="preserve"> </v>
      </c>
      <c r="AB16" s="13" t="str">
        <f>IF($C16="-"," ",IF((VLOOKUP($C16,All!$A:$AK,COLUMN(),FALSE)=0),"",VLOOKUP($C16,All!$A:$AK,COLUMN(),FALSE)))</f>
        <v xml:space="preserve"> </v>
      </c>
      <c r="AC16" s="11" t="str">
        <f>IF($C16="-"," ",IF((VLOOKUP($C16,All!$A:$AK,COLUMN(),FALSE)=0),"",VLOOKUP($C16,All!$A:$AK,COLUMN(),FALSE)))</f>
        <v xml:space="preserve"> </v>
      </c>
      <c r="AD16" s="11" t="str">
        <f>IF($C16="-"," ",IF((VLOOKUP($C16,All!$A:$AK,COLUMN(),FALSE)=0),"",VLOOKUP($C16,All!$A:$AK,COLUMN(),FALSE)))</f>
        <v xml:space="preserve"> </v>
      </c>
      <c r="AE16" s="11" t="str">
        <f>IF($C16="-"," ",IF((VLOOKUP($C16,All!$A:$AK,COLUMN(),FALSE)=0),"",VLOOKUP($C16,All!$A:$AK,COLUMN(),FALSE)))</f>
        <v xml:space="preserve"> </v>
      </c>
      <c r="AF16" s="11" t="str">
        <f>IF($C16="-"," ",IF((VLOOKUP($C16,All!$A:$AK,COLUMN(),FALSE)=0),"",VLOOKUP($C16,All!$A:$AK,COLUMN(),FALSE)))</f>
        <v xml:space="preserve"> </v>
      </c>
      <c r="AG16" s="11" t="str">
        <f>IF($C16="-"," ",IF((VLOOKUP($C16,All!$A:$AK,COLUMN(),FALSE)=0),"",VLOOKUP($C16,All!$A:$AK,COLUMN(),FALSE)))</f>
        <v xml:space="preserve"> </v>
      </c>
      <c r="AH16" s="11" t="str">
        <f>IF($C16="-"," ",IF((VLOOKUP($C16,All!$A:$AK,COLUMN(),FALSE)=0),"",VLOOKUP($C16,All!$A:$AK,COLUMN(),FALSE)))</f>
        <v xml:space="preserve"> </v>
      </c>
      <c r="AI16" s="12" t="str">
        <f>IF($C16="-"," ",IF((VLOOKUP($C16,All!$A:$AK,COLUMN()+1,FALSE)=0),"",VLOOKUP($C16,All!$A:$AK,COLUMN()+1,FALSE)))</f>
        <v xml:space="preserve"> </v>
      </c>
      <c r="AJ16" s="16" t="str">
        <f>IF($C16="-"," ",IF((VLOOKUP($C16,All!$A:$AK,COLUMN()+1,FALSE)=0),"",VLOOKUP($C16,All!$A:$AK,COLUMN()+1,FALSE)))</f>
        <v xml:space="preserve"> </v>
      </c>
    </row>
    <row r="17" spans="1:36" ht="55.25" customHeight="1">
      <c r="A17" s="231"/>
      <c r="B17" s="11">
        <v>5</v>
      </c>
      <c r="C17" s="7" t="str">
        <f>IF(ISBLANK(E17),"-",VLOOKUP(D17&amp;E17,'programme list'!E:F,2,FALSE))</f>
        <v>-</v>
      </c>
      <c r="D17" s="45"/>
      <c r="E17" s="49"/>
      <c r="F17" s="4" t="str">
        <f>IF($C17="-"," ",IF((VLOOKUP($C17,All!$A:$AK,COLUMN()-1,FALSE)=0),"",VLOOKUP($C17,All!$A:$AK,COLUMN()-1,FALSE)))</f>
        <v xml:space="preserve"> </v>
      </c>
      <c r="G17" s="3" t="str">
        <f>IF($C17="-"," ",IF((VLOOKUP($C17,All!$A:$AK,COLUMN()-1,FALSE)=0),"",VLOOKUP($C17,All!$A:$AK,COLUMN()-1,FALSE)))</f>
        <v xml:space="preserve"> </v>
      </c>
      <c r="H17" s="8" t="str">
        <f>IF($C17="-"," ",IF((VLOOKUP($C17,All!$A:$AK,COLUMN()-1,FALSE)=0),"",VLOOKUP($C17,All!$A:$AK,COLUMN()-1,FALSE)))</f>
        <v xml:space="preserve"> </v>
      </c>
      <c r="I17" s="9" t="str">
        <f>IF($C17="-"," ",IF((VLOOKUP($C17,All!$A:$AK,COLUMN()-1,FALSE)=0),"",VLOOKUP($C17,All!$A:$AK,COLUMN()-1,FALSE)))</f>
        <v xml:space="preserve"> </v>
      </c>
      <c r="J17" s="10" t="str">
        <f>IF($C17="-"," ",IF((VLOOKUP($C17,All!$A:$AK,COLUMN()-1,FALSE)=0),"",VLOOKUP($C17,All!$A:$AK,COLUMN()-1,FALSE)))</f>
        <v xml:space="preserve"> </v>
      </c>
      <c r="K17" s="11" t="str">
        <f>IF($C17="-"," ",IF((VLOOKUP($C17,All!$A:$AK,COLUMN()-1,FALSE)=0),"",VLOOKUP($C17,All!$A:$AK,COLUMN()-1,FALSE)))</f>
        <v xml:space="preserve"> </v>
      </c>
      <c r="L17" s="11" t="str">
        <f>IF($C17="-"," ",IF((VLOOKUP($C17,All!$A:$AK,COLUMN()-1,FALSE)=0),"",VLOOKUP($C17,All!$A:$AK,COLUMN()-1,FALSE)))</f>
        <v xml:space="preserve"> </v>
      </c>
      <c r="M17" s="11" t="str">
        <f>IF($C17="-"," ",IF((VLOOKUP($C17,All!$A:$AK,COLUMN()-1,FALSE)=0),"",VLOOKUP($C17,All!$A:$AK,COLUMN()-1,FALSE)))</f>
        <v xml:space="preserve"> </v>
      </c>
      <c r="N17" s="12" t="str">
        <f>IF($C17="-"," ",IF((VLOOKUP($C17,All!$A:$AK,COLUMN()-1,FALSE)=0),"",VLOOKUP($C17,All!$A:$AK,COLUMN()-1,FALSE)))</f>
        <v xml:space="preserve"> </v>
      </c>
      <c r="O17" s="13" t="str">
        <f>IF($C17="-"," ",IF((VLOOKUP($C17,All!$A:$AK,COLUMN()-1,FALSE)=0),"",VLOOKUP($C17,All!$A:$AK,COLUMN()-1,FALSE)))</f>
        <v xml:space="preserve"> </v>
      </c>
      <c r="P17" s="11" t="str">
        <f>IF($C17="-"," ",IF((VLOOKUP($C17,All!$A:$AK,COLUMN()-1,FALSE)=0),"",VLOOKUP($C17,All!$A:$AK,COLUMN()-1,FALSE)))</f>
        <v xml:space="preserve"> </v>
      </c>
      <c r="Q17" s="11" t="str">
        <f>IF($C17="-"," ",IF((VLOOKUP($C17,All!$A:$AK,COLUMN()-1,FALSE)=0),"",VLOOKUP($C17,All!$A:$AK,COLUMN()-1,FALSE)))</f>
        <v xml:space="preserve"> </v>
      </c>
      <c r="R17" s="11" t="str">
        <f>IF($C17="-"," ",IF((VLOOKUP($C17,All!$A:$AK,COLUMN()-1,FALSE)=0),"",VLOOKUP($C17,All!$A:$AK,COLUMN()-1,FALSE)))</f>
        <v xml:space="preserve"> </v>
      </c>
      <c r="S17" s="11" t="str">
        <f>IF($C17="-"," ",IF((VLOOKUP($C17,All!$A:$AK,COLUMN()-1,FALSE)=0),"",VLOOKUP($C17,All!$A:$AK,COLUMN()-1,FALSE)))</f>
        <v xml:space="preserve"> </v>
      </c>
      <c r="T17" s="11" t="str">
        <f>IF($C17="-"," ",IF((VLOOKUP($C17,All!$A:$AK,COLUMN()-1,FALSE)=0),"",VLOOKUP($C17,All!$A:$AK,COLUMN()-1,FALSE)))</f>
        <v xml:space="preserve"> </v>
      </c>
      <c r="U17" s="11" t="str">
        <f>IF($C17="-"," ",IF((VLOOKUP($C17,All!$A:$AK,COLUMN()-1,FALSE)=0),"",VLOOKUP($C17,All!$A:$AK,COLUMN()-1,FALSE)))</f>
        <v xml:space="preserve"> </v>
      </c>
      <c r="V17" s="37" t="str">
        <f>IF($C17="-"," ",IF((VLOOKUP($C17,All!$A:$AK,COLUMN(),FALSE)=0),"",VLOOKUP($C17,All!$A:$AK,COLUMN(),FALSE)))</f>
        <v xml:space="preserve"> </v>
      </c>
      <c r="W17" s="13" t="str">
        <f>IF($C17="-"," ",IF((VLOOKUP($C17,All!$A:$AK,COLUMN(),FALSE)=0),"",VLOOKUP($C17,All!$A:$AK,COLUMN(),FALSE)))</f>
        <v xml:space="preserve"> </v>
      </c>
      <c r="X17" s="11" t="str">
        <f>IF($C17="-"," ",IF((VLOOKUP($C17,All!$A:$AK,COLUMN(),FALSE)=0),"",VLOOKUP($C17,All!$A:$AK,COLUMN(),FALSE)))</f>
        <v xml:space="preserve"> </v>
      </c>
      <c r="Y17" s="11" t="str">
        <f>IF($C17="-"," ",IF((VLOOKUP($C17,All!$A:$AK,COLUMN(),FALSE)=0),"",VLOOKUP($C17,All!$A:$AK,COLUMN(),FALSE)))</f>
        <v xml:space="preserve"> </v>
      </c>
      <c r="Z17" s="11" t="str">
        <f>IF($C17="-"," ",IF((VLOOKUP($C17,All!$A:$AK,COLUMN(),FALSE)=0),"",VLOOKUP($C17,All!$A:$AK,COLUMN(),FALSE)))</f>
        <v xml:space="preserve"> </v>
      </c>
      <c r="AA17" s="12" t="str">
        <f>IF($C17="-"," ",IF((VLOOKUP($C17,All!$A:$AK,COLUMN(),FALSE)=0),"",VLOOKUP($C17,All!$A:$AK,COLUMN(),FALSE)))</f>
        <v xml:space="preserve"> </v>
      </c>
      <c r="AB17" s="13" t="str">
        <f>IF($C17="-"," ",IF((VLOOKUP($C17,All!$A:$AK,COLUMN(),FALSE)=0),"",VLOOKUP($C17,All!$A:$AK,COLUMN(),FALSE)))</f>
        <v xml:space="preserve"> </v>
      </c>
      <c r="AC17" s="11" t="str">
        <f>IF($C17="-"," ",IF((VLOOKUP($C17,All!$A:$AK,COLUMN(),FALSE)=0),"",VLOOKUP($C17,All!$A:$AK,COLUMN(),FALSE)))</f>
        <v xml:space="preserve"> </v>
      </c>
      <c r="AD17" s="11" t="str">
        <f>IF($C17="-"," ",IF((VLOOKUP($C17,All!$A:$AK,COLUMN(),FALSE)=0),"",VLOOKUP($C17,All!$A:$AK,COLUMN(),FALSE)))</f>
        <v xml:space="preserve"> </v>
      </c>
      <c r="AE17" s="11" t="str">
        <f>IF($C17="-"," ",IF((VLOOKUP($C17,All!$A:$AK,COLUMN(),FALSE)=0),"",VLOOKUP($C17,All!$A:$AK,COLUMN(),FALSE)))</f>
        <v xml:space="preserve"> </v>
      </c>
      <c r="AF17" s="11" t="str">
        <f>IF($C17="-"," ",IF((VLOOKUP($C17,All!$A:$AK,COLUMN(),FALSE)=0),"",VLOOKUP($C17,All!$A:$AK,COLUMN(),FALSE)))</f>
        <v xml:space="preserve"> </v>
      </c>
      <c r="AG17" s="11" t="str">
        <f>IF($C17="-"," ",IF((VLOOKUP($C17,All!$A:$AK,COLUMN(),FALSE)=0),"",VLOOKUP($C17,All!$A:$AK,COLUMN(),FALSE)))</f>
        <v xml:space="preserve"> </v>
      </c>
      <c r="AH17" s="11" t="str">
        <f>IF($C17="-"," ",IF((VLOOKUP($C17,All!$A:$AK,COLUMN(),FALSE)=0),"",VLOOKUP($C17,All!$A:$AK,COLUMN(),FALSE)))</f>
        <v xml:space="preserve"> </v>
      </c>
      <c r="AI17" s="12" t="str">
        <f>IF($C17="-"," ",IF((VLOOKUP($C17,All!$A:$AK,COLUMN()+1,FALSE)=0),"",VLOOKUP($C17,All!$A:$AK,COLUMN()+1,FALSE)))</f>
        <v xml:space="preserve"> </v>
      </c>
      <c r="AJ17" s="16" t="str">
        <f>IF($C17="-"," ",IF((VLOOKUP($C17,All!$A:$AK,COLUMN()+1,FALSE)=0),"",VLOOKUP($C17,All!$A:$AK,COLUMN()+1,FALSE)))</f>
        <v xml:space="preserve"> </v>
      </c>
    </row>
    <row r="18" spans="1:36" ht="55.25" customHeight="1">
      <c r="A18" s="231"/>
      <c r="B18" s="11">
        <v>6</v>
      </c>
      <c r="C18" s="7" t="str">
        <f>IF(ISBLANK(E18),"-",VLOOKUP(D18&amp;E18,'programme list'!E:F,2,FALSE))</f>
        <v>-</v>
      </c>
      <c r="D18" s="45"/>
      <c r="E18" s="49"/>
      <c r="F18" s="4" t="str">
        <f>IF($C18="-"," ",IF((VLOOKUP($C18,All!$A:$AK,COLUMN()-1,FALSE)=0),"",VLOOKUP($C18,All!$A:$AK,COLUMN()-1,FALSE)))</f>
        <v xml:space="preserve"> </v>
      </c>
      <c r="G18" s="3" t="str">
        <f>IF($C18="-"," ",IF((VLOOKUP($C18,All!$A:$AK,COLUMN()-1,FALSE)=0),"",VLOOKUP($C18,All!$A:$AK,COLUMN()-1,FALSE)))</f>
        <v xml:space="preserve"> </v>
      </c>
      <c r="H18" s="8" t="str">
        <f>IF($C18="-"," ",IF((VLOOKUP($C18,All!$A:$AK,COLUMN()-1,FALSE)=0),"",VLOOKUP($C18,All!$A:$AK,COLUMN()-1,FALSE)))</f>
        <v xml:space="preserve"> </v>
      </c>
      <c r="I18" s="9" t="str">
        <f>IF($C18="-"," ",IF((VLOOKUP($C18,All!$A:$AK,COLUMN()-1,FALSE)=0),"",VLOOKUP($C18,All!$A:$AK,COLUMN()-1,FALSE)))</f>
        <v xml:space="preserve"> </v>
      </c>
      <c r="J18" s="10" t="str">
        <f>IF($C18="-"," ",IF((VLOOKUP($C18,All!$A:$AK,COLUMN()-1,FALSE)=0),"",VLOOKUP($C18,All!$A:$AK,COLUMN()-1,FALSE)))</f>
        <v xml:space="preserve"> </v>
      </c>
      <c r="K18" s="11" t="str">
        <f>IF($C18="-"," ",IF((VLOOKUP($C18,All!$A:$AK,COLUMN()-1,FALSE)=0),"",VLOOKUP($C18,All!$A:$AK,COLUMN()-1,FALSE)))</f>
        <v xml:space="preserve"> </v>
      </c>
      <c r="L18" s="11" t="str">
        <f>IF($C18="-"," ",IF((VLOOKUP($C18,All!$A:$AK,COLUMN()-1,FALSE)=0),"",VLOOKUP($C18,All!$A:$AK,COLUMN()-1,FALSE)))</f>
        <v xml:space="preserve"> </v>
      </c>
      <c r="M18" s="11" t="str">
        <f>IF($C18="-"," ",IF((VLOOKUP($C18,All!$A:$AK,COLUMN()-1,FALSE)=0),"",VLOOKUP($C18,All!$A:$AK,COLUMN()-1,FALSE)))</f>
        <v xml:space="preserve"> </v>
      </c>
      <c r="N18" s="12" t="str">
        <f>IF($C18="-"," ",IF((VLOOKUP($C18,All!$A:$AK,COLUMN()-1,FALSE)=0),"",VLOOKUP($C18,All!$A:$AK,COLUMN()-1,FALSE)))</f>
        <v xml:space="preserve"> </v>
      </c>
      <c r="O18" s="13" t="str">
        <f>IF($C18="-"," ",IF((VLOOKUP($C18,All!$A:$AK,COLUMN()-1,FALSE)=0),"",VLOOKUP($C18,All!$A:$AK,COLUMN()-1,FALSE)))</f>
        <v xml:space="preserve"> </v>
      </c>
      <c r="P18" s="11" t="str">
        <f>IF($C18="-"," ",IF((VLOOKUP($C18,All!$A:$AK,COLUMN()-1,FALSE)=0),"",VLOOKUP($C18,All!$A:$AK,COLUMN()-1,FALSE)))</f>
        <v xml:space="preserve"> </v>
      </c>
      <c r="Q18" s="11" t="str">
        <f>IF($C18="-"," ",IF((VLOOKUP($C18,All!$A:$AK,COLUMN()-1,FALSE)=0),"",VLOOKUP($C18,All!$A:$AK,COLUMN()-1,FALSE)))</f>
        <v xml:space="preserve"> </v>
      </c>
      <c r="R18" s="11" t="str">
        <f>IF($C18="-"," ",IF((VLOOKUP($C18,All!$A:$AK,COLUMN()-1,FALSE)=0),"",VLOOKUP($C18,All!$A:$AK,COLUMN()-1,FALSE)))</f>
        <v xml:space="preserve"> </v>
      </c>
      <c r="S18" s="11" t="str">
        <f>IF($C18="-"," ",IF((VLOOKUP($C18,All!$A:$AK,COLUMN()-1,FALSE)=0),"",VLOOKUP($C18,All!$A:$AK,COLUMN()-1,FALSE)))</f>
        <v xml:space="preserve"> </v>
      </c>
      <c r="T18" s="11" t="str">
        <f>IF($C18="-"," ",IF((VLOOKUP($C18,All!$A:$AK,COLUMN()-1,FALSE)=0),"",VLOOKUP($C18,All!$A:$AK,COLUMN()-1,FALSE)))</f>
        <v xml:space="preserve"> </v>
      </c>
      <c r="U18" s="11" t="str">
        <f>IF($C18="-"," ",IF((VLOOKUP($C18,All!$A:$AK,COLUMN()-1,FALSE)=0),"",VLOOKUP($C18,All!$A:$AK,COLUMN()-1,FALSE)))</f>
        <v xml:space="preserve"> </v>
      </c>
      <c r="V18" s="37" t="str">
        <f>IF($C18="-"," ",IF((VLOOKUP($C18,All!$A:$AK,COLUMN(),FALSE)=0),"",VLOOKUP($C18,All!$A:$AK,COLUMN(),FALSE)))</f>
        <v xml:space="preserve"> </v>
      </c>
      <c r="W18" s="13" t="str">
        <f>IF($C18="-"," ",IF((VLOOKUP($C18,All!$A:$AK,COLUMN(),FALSE)=0),"",VLOOKUP($C18,All!$A:$AK,COLUMN(),FALSE)))</f>
        <v xml:space="preserve"> </v>
      </c>
      <c r="X18" s="11" t="str">
        <f>IF($C18="-"," ",IF((VLOOKUP($C18,All!$A:$AK,COLUMN(),FALSE)=0),"",VLOOKUP($C18,All!$A:$AK,COLUMN(),FALSE)))</f>
        <v xml:space="preserve"> </v>
      </c>
      <c r="Y18" s="11" t="str">
        <f>IF($C18="-"," ",IF((VLOOKUP($C18,All!$A:$AK,COLUMN(),FALSE)=0),"",VLOOKUP($C18,All!$A:$AK,COLUMN(),FALSE)))</f>
        <v xml:space="preserve"> </v>
      </c>
      <c r="Z18" s="11" t="str">
        <f>IF($C18="-"," ",IF((VLOOKUP($C18,All!$A:$AK,COLUMN(),FALSE)=0),"",VLOOKUP($C18,All!$A:$AK,COLUMN(),FALSE)))</f>
        <v xml:space="preserve"> </v>
      </c>
      <c r="AA18" s="12" t="str">
        <f>IF($C18="-"," ",IF((VLOOKUP($C18,All!$A:$AK,COLUMN(),FALSE)=0),"",VLOOKUP($C18,All!$A:$AK,COLUMN(),FALSE)))</f>
        <v xml:space="preserve"> </v>
      </c>
      <c r="AB18" s="13" t="str">
        <f>IF($C18="-"," ",IF((VLOOKUP($C18,All!$A:$AK,COLUMN(),FALSE)=0),"",VLOOKUP($C18,All!$A:$AK,COLUMN(),FALSE)))</f>
        <v xml:space="preserve"> </v>
      </c>
      <c r="AC18" s="11" t="str">
        <f>IF($C18="-"," ",IF((VLOOKUP($C18,All!$A:$AK,COLUMN(),FALSE)=0),"",VLOOKUP($C18,All!$A:$AK,COLUMN(),FALSE)))</f>
        <v xml:space="preserve"> </v>
      </c>
      <c r="AD18" s="11" t="str">
        <f>IF($C18="-"," ",IF((VLOOKUP($C18,All!$A:$AK,COLUMN(),FALSE)=0),"",VLOOKUP($C18,All!$A:$AK,COLUMN(),FALSE)))</f>
        <v xml:space="preserve"> </v>
      </c>
      <c r="AE18" s="11" t="str">
        <f>IF($C18="-"," ",IF((VLOOKUP($C18,All!$A:$AK,COLUMN(),FALSE)=0),"",VLOOKUP($C18,All!$A:$AK,COLUMN(),FALSE)))</f>
        <v xml:space="preserve"> </v>
      </c>
      <c r="AF18" s="11" t="str">
        <f>IF($C18="-"," ",IF((VLOOKUP($C18,All!$A:$AK,COLUMN(),FALSE)=0),"",VLOOKUP($C18,All!$A:$AK,COLUMN(),FALSE)))</f>
        <v xml:space="preserve"> </v>
      </c>
      <c r="AG18" s="11" t="str">
        <f>IF($C18="-"," ",IF((VLOOKUP($C18,All!$A:$AK,COLUMN(),FALSE)=0),"",VLOOKUP($C18,All!$A:$AK,COLUMN(),FALSE)))</f>
        <v xml:space="preserve"> </v>
      </c>
      <c r="AH18" s="11" t="str">
        <f>IF($C18="-"," ",IF((VLOOKUP($C18,All!$A:$AK,COLUMN(),FALSE)=0),"",VLOOKUP($C18,All!$A:$AK,COLUMN(),FALSE)))</f>
        <v xml:space="preserve"> </v>
      </c>
      <c r="AI18" s="12" t="str">
        <f>IF($C18="-"," ",IF((VLOOKUP($C18,All!$A:$AK,COLUMN()+1,FALSE)=0),"",VLOOKUP($C18,All!$A:$AK,COLUMN()+1,FALSE)))</f>
        <v xml:space="preserve"> </v>
      </c>
      <c r="AJ18" s="16" t="str">
        <f>IF($C18="-"," ",IF((VLOOKUP($C18,All!$A:$AK,COLUMN()+1,FALSE)=0),"",VLOOKUP($C18,All!$A:$AK,COLUMN()+1,FALSE)))</f>
        <v xml:space="preserve"> </v>
      </c>
    </row>
    <row r="19" spans="1:36" ht="55.25" customHeight="1">
      <c r="A19" s="231" t="s">
        <v>62</v>
      </c>
      <c r="B19" s="11">
        <v>7</v>
      </c>
      <c r="C19" s="7" t="str">
        <f>IF(ISBLANK(E19),"-",VLOOKUP(D19&amp;E19,'programme list'!E:F,2,FALSE))</f>
        <v>-</v>
      </c>
      <c r="D19" s="45"/>
      <c r="E19" s="49"/>
      <c r="F19" s="4" t="str">
        <f>IF($C19="-"," ",IF((VLOOKUP($C19,All!$A:$AK,COLUMN()-1,FALSE)=0),"",VLOOKUP($C19,All!$A:$AK,COLUMN()-1,FALSE)))</f>
        <v xml:space="preserve"> </v>
      </c>
      <c r="G19" s="3" t="str">
        <f>IF($C19="-"," ",IF((VLOOKUP($C19,All!$A:$AK,COLUMN()-1,FALSE)=0),"",VLOOKUP($C19,All!$A:$AK,COLUMN()-1,FALSE)))</f>
        <v xml:space="preserve"> </v>
      </c>
      <c r="H19" s="8" t="str">
        <f>IF($C19="-"," ",IF((VLOOKUP($C19,All!$A:$AK,COLUMN()-1,FALSE)=0),"",VLOOKUP($C19,All!$A:$AK,COLUMN()-1,FALSE)))</f>
        <v xml:space="preserve"> </v>
      </c>
      <c r="I19" s="9" t="str">
        <f>IF($C19="-"," ",IF((VLOOKUP($C19,All!$A:$AK,COLUMN()-1,FALSE)=0),"",VLOOKUP($C19,All!$A:$AK,COLUMN()-1,FALSE)))</f>
        <v xml:space="preserve"> </v>
      </c>
      <c r="J19" s="10" t="str">
        <f>IF($C19="-"," ",IF((VLOOKUP($C19,All!$A:$AK,COLUMN()-1,FALSE)=0),"",VLOOKUP($C19,All!$A:$AK,COLUMN()-1,FALSE)))</f>
        <v xml:space="preserve"> </v>
      </c>
      <c r="K19" s="11" t="str">
        <f>IF($C19="-"," ",IF((VLOOKUP($C19,All!$A:$AK,COLUMN()-1,FALSE)=0),"",VLOOKUP($C19,All!$A:$AK,COLUMN()-1,FALSE)))</f>
        <v xml:space="preserve"> </v>
      </c>
      <c r="L19" s="11" t="str">
        <f>IF($C19="-"," ",IF((VLOOKUP($C19,All!$A:$AK,COLUMN()-1,FALSE)=0),"",VLOOKUP($C19,All!$A:$AK,COLUMN()-1,FALSE)))</f>
        <v xml:space="preserve"> </v>
      </c>
      <c r="M19" s="11" t="str">
        <f>IF($C19="-"," ",IF((VLOOKUP($C19,All!$A:$AK,COLUMN()-1,FALSE)=0),"",VLOOKUP($C19,All!$A:$AK,COLUMN()-1,FALSE)))</f>
        <v xml:space="preserve"> </v>
      </c>
      <c r="N19" s="12" t="str">
        <f>IF($C19="-"," ",IF((VLOOKUP($C19,All!$A:$AK,COLUMN()-1,FALSE)=0),"",VLOOKUP($C19,All!$A:$AK,COLUMN()-1,FALSE)))</f>
        <v xml:space="preserve"> </v>
      </c>
      <c r="O19" s="13" t="str">
        <f>IF($C19="-"," ",IF((VLOOKUP($C19,All!$A:$AK,COLUMN()-1,FALSE)=0),"",VLOOKUP($C19,All!$A:$AK,COLUMN()-1,FALSE)))</f>
        <v xml:space="preserve"> </v>
      </c>
      <c r="P19" s="11" t="str">
        <f>IF($C19="-"," ",IF((VLOOKUP($C19,All!$A:$AK,COLUMN()-1,FALSE)=0),"",VLOOKUP($C19,All!$A:$AK,COLUMN()-1,FALSE)))</f>
        <v xml:space="preserve"> </v>
      </c>
      <c r="Q19" s="11" t="str">
        <f>IF($C19="-"," ",IF((VLOOKUP($C19,All!$A:$AK,COLUMN()-1,FALSE)=0),"",VLOOKUP($C19,All!$A:$AK,COLUMN()-1,FALSE)))</f>
        <v xml:space="preserve"> </v>
      </c>
      <c r="R19" s="11" t="str">
        <f>IF($C19="-"," ",IF((VLOOKUP($C19,All!$A:$AK,COLUMN()-1,FALSE)=0),"",VLOOKUP($C19,All!$A:$AK,COLUMN()-1,FALSE)))</f>
        <v xml:space="preserve"> </v>
      </c>
      <c r="S19" s="11" t="str">
        <f>IF($C19="-"," ",IF((VLOOKUP($C19,All!$A:$AK,COLUMN()-1,FALSE)=0),"",VLOOKUP($C19,All!$A:$AK,COLUMN()-1,FALSE)))</f>
        <v xml:space="preserve"> </v>
      </c>
      <c r="T19" s="11" t="str">
        <f>IF($C19="-"," ",IF((VLOOKUP($C19,All!$A:$AK,COLUMN()-1,FALSE)=0),"",VLOOKUP($C19,All!$A:$AK,COLUMN()-1,FALSE)))</f>
        <v xml:space="preserve"> </v>
      </c>
      <c r="U19" s="11" t="str">
        <f>IF($C19="-"," ",IF((VLOOKUP($C19,All!$A:$AK,COLUMN()-1,FALSE)=0),"",VLOOKUP($C19,All!$A:$AK,COLUMN()-1,FALSE)))</f>
        <v xml:space="preserve"> </v>
      </c>
      <c r="V19" s="37" t="str">
        <f>IF($C19="-"," ",IF((VLOOKUP($C19,All!$A:$AK,COLUMN(),FALSE)=0),"",VLOOKUP($C19,All!$A:$AK,COLUMN(),FALSE)))</f>
        <v xml:space="preserve"> </v>
      </c>
      <c r="W19" s="13" t="str">
        <f>IF($C19="-"," ",IF((VLOOKUP($C19,All!$A:$AK,COLUMN(),FALSE)=0),"",VLOOKUP($C19,All!$A:$AK,COLUMN(),FALSE)))</f>
        <v xml:space="preserve"> </v>
      </c>
      <c r="X19" s="11" t="str">
        <f>IF($C19="-"," ",IF((VLOOKUP($C19,All!$A:$AK,COLUMN(),FALSE)=0),"",VLOOKUP($C19,All!$A:$AK,COLUMN(),FALSE)))</f>
        <v xml:space="preserve"> </v>
      </c>
      <c r="Y19" s="11" t="str">
        <f>IF($C19="-"," ",IF((VLOOKUP($C19,All!$A:$AK,COLUMN(),FALSE)=0),"",VLOOKUP($C19,All!$A:$AK,COLUMN(),FALSE)))</f>
        <v xml:space="preserve"> </v>
      </c>
      <c r="Z19" s="11" t="str">
        <f>IF($C19="-"," ",IF((VLOOKUP($C19,All!$A:$AK,COLUMN(),FALSE)=0),"",VLOOKUP($C19,All!$A:$AK,COLUMN(),FALSE)))</f>
        <v xml:space="preserve"> </v>
      </c>
      <c r="AA19" s="12" t="str">
        <f>IF($C19="-"," ",IF((VLOOKUP($C19,All!$A:$AK,COLUMN(),FALSE)=0),"",VLOOKUP($C19,All!$A:$AK,COLUMN(),FALSE)))</f>
        <v xml:space="preserve"> </v>
      </c>
      <c r="AB19" s="13" t="str">
        <f>IF($C19="-"," ",IF((VLOOKUP($C19,All!$A:$AK,COLUMN(),FALSE)=0),"",VLOOKUP($C19,All!$A:$AK,COLUMN(),FALSE)))</f>
        <v xml:space="preserve"> </v>
      </c>
      <c r="AC19" s="11" t="str">
        <f>IF($C19="-"," ",IF((VLOOKUP($C19,All!$A:$AK,COLUMN(),FALSE)=0),"",VLOOKUP($C19,All!$A:$AK,COLUMN(),FALSE)))</f>
        <v xml:space="preserve"> </v>
      </c>
      <c r="AD19" s="11" t="str">
        <f>IF($C19="-"," ",IF((VLOOKUP($C19,All!$A:$AK,COLUMN(),FALSE)=0),"",VLOOKUP($C19,All!$A:$AK,COLUMN(),FALSE)))</f>
        <v xml:space="preserve"> </v>
      </c>
      <c r="AE19" s="11" t="str">
        <f>IF($C19="-"," ",IF((VLOOKUP($C19,All!$A:$AK,COLUMN(),FALSE)=0),"",VLOOKUP($C19,All!$A:$AK,COLUMN(),FALSE)))</f>
        <v xml:space="preserve"> </v>
      </c>
      <c r="AF19" s="11" t="str">
        <f>IF($C19="-"," ",IF((VLOOKUP($C19,All!$A:$AK,COLUMN(),FALSE)=0),"",VLOOKUP($C19,All!$A:$AK,COLUMN(),FALSE)))</f>
        <v xml:space="preserve"> </v>
      </c>
      <c r="AG19" s="11" t="str">
        <f>IF($C19="-"," ",IF((VLOOKUP($C19,All!$A:$AK,COLUMN(),FALSE)=0),"",VLOOKUP($C19,All!$A:$AK,COLUMN(),FALSE)))</f>
        <v xml:space="preserve"> </v>
      </c>
      <c r="AH19" s="11" t="str">
        <f>IF($C19="-"," ",IF((VLOOKUP($C19,All!$A:$AK,COLUMN(),FALSE)=0),"",VLOOKUP($C19,All!$A:$AK,COLUMN(),FALSE)))</f>
        <v xml:space="preserve"> </v>
      </c>
      <c r="AI19" s="12" t="str">
        <f>IF($C19="-"," ",IF((VLOOKUP($C19,All!$A:$AK,COLUMN()+1,FALSE)=0),"",VLOOKUP($C19,All!$A:$AK,COLUMN()+1,FALSE)))</f>
        <v xml:space="preserve"> </v>
      </c>
      <c r="AJ19" s="16" t="str">
        <f>IF($C19="-"," ",IF((VLOOKUP($C19,All!$A:$AK,COLUMN()+1,FALSE)=0),"",VLOOKUP($C19,All!$A:$AK,COLUMN()+1,FALSE)))</f>
        <v xml:space="preserve"> </v>
      </c>
    </row>
    <row r="20" spans="1:36" ht="55.25" customHeight="1">
      <c r="A20" s="231"/>
      <c r="B20" s="11">
        <v>8</v>
      </c>
      <c r="C20" s="7" t="str">
        <f>IF(ISBLANK(E20),"-",VLOOKUP(D20&amp;E20,'programme list'!E:F,2,FALSE))</f>
        <v>-</v>
      </c>
      <c r="D20" s="45"/>
      <c r="E20" s="149"/>
      <c r="F20" s="4" t="str">
        <f>IF($C20="-"," ",IF((VLOOKUP($C20,All!$A:$AK,COLUMN()-1,FALSE)=0),"",VLOOKUP($C20,All!$A:$AK,COLUMN()-1,FALSE)))</f>
        <v xml:space="preserve"> </v>
      </c>
      <c r="G20" s="3" t="str">
        <f>IF($C20="-"," ",IF((VLOOKUP($C20,All!$A:$AK,COLUMN()-1,FALSE)=0),"",VLOOKUP($C20,All!$A:$AK,COLUMN()-1,FALSE)))</f>
        <v xml:space="preserve"> </v>
      </c>
      <c r="H20" s="8" t="str">
        <f>IF($C20="-"," ",IF((VLOOKUP($C20,All!$A:$AK,COLUMN()-1,FALSE)=0),"",VLOOKUP($C20,All!$A:$AK,COLUMN()-1,FALSE)))</f>
        <v xml:space="preserve"> </v>
      </c>
      <c r="I20" s="9" t="str">
        <f>IF($C20="-"," ",IF((VLOOKUP($C20,All!$A:$AK,COLUMN()-1,FALSE)=0),"",VLOOKUP($C20,All!$A:$AK,COLUMN()-1,FALSE)))</f>
        <v xml:space="preserve"> </v>
      </c>
      <c r="J20" s="10" t="str">
        <f>IF($C20="-"," ",IF((VLOOKUP($C20,All!$A:$AK,COLUMN()-1,FALSE)=0),"",VLOOKUP($C20,All!$A:$AK,COLUMN()-1,FALSE)))</f>
        <v xml:space="preserve"> </v>
      </c>
      <c r="K20" s="11" t="str">
        <f>IF($C20="-"," ",IF((VLOOKUP($C20,All!$A:$AK,COLUMN()-1,FALSE)=0),"",VLOOKUP($C20,All!$A:$AK,COLUMN()-1,FALSE)))</f>
        <v xml:space="preserve"> </v>
      </c>
      <c r="L20" s="11" t="str">
        <f>IF($C20="-"," ",IF((VLOOKUP($C20,All!$A:$AK,COLUMN()-1,FALSE)=0),"",VLOOKUP($C20,All!$A:$AK,COLUMN()-1,FALSE)))</f>
        <v xml:space="preserve"> </v>
      </c>
      <c r="M20" s="11" t="str">
        <f>IF($C20="-"," ",IF((VLOOKUP($C20,All!$A:$AK,COLUMN()-1,FALSE)=0),"",VLOOKUP($C20,All!$A:$AK,COLUMN()-1,FALSE)))</f>
        <v xml:space="preserve"> </v>
      </c>
      <c r="N20" s="12" t="str">
        <f>IF($C20="-"," ",IF((VLOOKUP($C20,All!$A:$AK,COLUMN()-1,FALSE)=0),"",VLOOKUP($C20,All!$A:$AK,COLUMN()-1,FALSE)))</f>
        <v xml:space="preserve"> </v>
      </c>
      <c r="O20" s="13" t="str">
        <f>IF($C20="-"," ",IF((VLOOKUP($C20,All!$A:$AK,COLUMN()-1,FALSE)=0),"",VLOOKUP($C20,All!$A:$AK,COLUMN()-1,FALSE)))</f>
        <v xml:space="preserve"> </v>
      </c>
      <c r="P20" s="11" t="str">
        <f>IF($C20="-"," ",IF((VLOOKUP($C20,All!$A:$AK,COLUMN()-1,FALSE)=0),"",VLOOKUP($C20,All!$A:$AK,COLUMN()-1,FALSE)))</f>
        <v xml:space="preserve"> </v>
      </c>
      <c r="Q20" s="11" t="str">
        <f>IF($C20="-"," ",IF((VLOOKUP($C20,All!$A:$AK,COLUMN()-1,FALSE)=0),"",VLOOKUP($C20,All!$A:$AK,COLUMN()-1,FALSE)))</f>
        <v xml:space="preserve"> </v>
      </c>
      <c r="R20" s="11" t="str">
        <f>IF($C20="-"," ",IF((VLOOKUP($C20,All!$A:$AK,COLUMN()-1,FALSE)=0),"",VLOOKUP($C20,All!$A:$AK,COLUMN()-1,FALSE)))</f>
        <v xml:space="preserve"> </v>
      </c>
      <c r="S20" s="11" t="str">
        <f>IF($C20="-"," ",IF((VLOOKUP($C20,All!$A:$AK,COLUMN()-1,FALSE)=0),"",VLOOKUP($C20,All!$A:$AK,COLUMN()-1,FALSE)))</f>
        <v xml:space="preserve"> </v>
      </c>
      <c r="T20" s="11" t="str">
        <f>IF($C20="-"," ",IF((VLOOKUP($C20,All!$A:$AK,COLUMN()-1,FALSE)=0),"",VLOOKUP($C20,All!$A:$AK,COLUMN()-1,FALSE)))</f>
        <v xml:space="preserve"> </v>
      </c>
      <c r="U20" s="11" t="str">
        <f>IF($C20="-"," ",IF((VLOOKUP($C20,All!$A:$AK,COLUMN()-1,FALSE)=0),"",VLOOKUP($C20,All!$A:$AK,COLUMN()-1,FALSE)))</f>
        <v xml:space="preserve"> </v>
      </c>
      <c r="V20" s="37" t="str">
        <f>IF($C20="-"," ",IF((VLOOKUP($C20,All!$A:$AK,COLUMN(),FALSE)=0),"",VLOOKUP($C20,All!$A:$AK,COLUMN(),FALSE)))</f>
        <v xml:space="preserve"> </v>
      </c>
      <c r="W20" s="13" t="str">
        <f>IF($C20="-"," ",IF((VLOOKUP($C20,All!$A:$AK,COLUMN(),FALSE)=0),"",VLOOKUP($C20,All!$A:$AK,COLUMN(),FALSE)))</f>
        <v xml:space="preserve"> </v>
      </c>
      <c r="X20" s="11" t="str">
        <f>IF($C20="-"," ",IF((VLOOKUP($C20,All!$A:$AK,COLUMN(),FALSE)=0),"",VLOOKUP($C20,All!$A:$AK,COLUMN(),FALSE)))</f>
        <v xml:space="preserve"> </v>
      </c>
      <c r="Y20" s="11" t="str">
        <f>IF($C20="-"," ",IF((VLOOKUP($C20,All!$A:$AK,COLUMN(),FALSE)=0),"",VLOOKUP($C20,All!$A:$AK,COLUMN(),FALSE)))</f>
        <v xml:space="preserve"> </v>
      </c>
      <c r="Z20" s="11" t="str">
        <f>IF($C20="-"," ",IF((VLOOKUP($C20,All!$A:$AK,COLUMN(),FALSE)=0),"",VLOOKUP($C20,All!$A:$AK,COLUMN(),FALSE)))</f>
        <v xml:space="preserve"> </v>
      </c>
      <c r="AA20" s="12" t="str">
        <f>IF($C20="-"," ",IF((VLOOKUP($C20,All!$A:$AK,COLUMN(),FALSE)=0),"",VLOOKUP($C20,All!$A:$AK,COLUMN(),FALSE)))</f>
        <v xml:space="preserve"> </v>
      </c>
      <c r="AB20" s="13" t="str">
        <f>IF($C20="-"," ",IF((VLOOKUP($C20,All!$A:$AK,COLUMN(),FALSE)=0),"",VLOOKUP($C20,All!$A:$AK,COLUMN(),FALSE)))</f>
        <v xml:space="preserve"> </v>
      </c>
      <c r="AC20" s="11" t="str">
        <f>IF($C20="-"," ",IF((VLOOKUP($C20,All!$A:$AK,COLUMN(),FALSE)=0),"",VLOOKUP($C20,All!$A:$AK,COLUMN(),FALSE)))</f>
        <v xml:space="preserve"> </v>
      </c>
      <c r="AD20" s="11" t="str">
        <f>IF($C20="-"," ",IF((VLOOKUP($C20,All!$A:$AK,COLUMN(),FALSE)=0),"",VLOOKUP($C20,All!$A:$AK,COLUMN(),FALSE)))</f>
        <v xml:space="preserve"> </v>
      </c>
      <c r="AE20" s="11" t="str">
        <f>IF($C20="-"," ",IF((VLOOKUP($C20,All!$A:$AK,COLUMN(),FALSE)=0),"",VLOOKUP($C20,All!$A:$AK,COLUMN(),FALSE)))</f>
        <v xml:space="preserve"> </v>
      </c>
      <c r="AF20" s="11" t="str">
        <f>IF($C20="-"," ",IF((VLOOKUP($C20,All!$A:$AK,COLUMN(),FALSE)=0),"",VLOOKUP($C20,All!$A:$AK,COLUMN(),FALSE)))</f>
        <v xml:space="preserve"> </v>
      </c>
      <c r="AG20" s="11" t="str">
        <f>IF($C20="-"," ",IF((VLOOKUP($C20,All!$A:$AK,COLUMN(),FALSE)=0),"",VLOOKUP($C20,All!$A:$AK,COLUMN(),FALSE)))</f>
        <v xml:space="preserve"> </v>
      </c>
      <c r="AH20" s="11" t="str">
        <f>IF($C20="-"," ",IF((VLOOKUP($C20,All!$A:$AK,COLUMN(),FALSE)=0),"",VLOOKUP($C20,All!$A:$AK,COLUMN(),FALSE)))</f>
        <v xml:space="preserve"> </v>
      </c>
      <c r="AI20" s="12" t="str">
        <f>IF($C20="-"," ",IF((VLOOKUP($C20,All!$A:$AK,COLUMN()+1,FALSE)=0),"",VLOOKUP($C20,All!$A:$AK,COLUMN()+1,FALSE)))</f>
        <v xml:space="preserve"> </v>
      </c>
      <c r="AJ20" s="16" t="str">
        <f>IF($C20="-"," ",IF((VLOOKUP($C20,All!$A:$AK,COLUMN()+1,FALSE)=0),"",VLOOKUP($C20,All!$A:$AK,COLUMN()+1,FALSE)))</f>
        <v xml:space="preserve"> </v>
      </c>
    </row>
    <row r="21" spans="1:36" ht="55.25" customHeight="1">
      <c r="A21" s="231"/>
      <c r="B21" s="11">
        <v>9</v>
      </c>
      <c r="C21" s="7" t="str">
        <f>IF(ISBLANK(E21),"-",VLOOKUP(D21&amp;E21,'programme list'!E:F,2,FALSE))</f>
        <v>-</v>
      </c>
      <c r="D21" s="45"/>
      <c r="E21" s="49"/>
      <c r="F21" s="4" t="str">
        <f>IF($C21="-"," ",IF((VLOOKUP($C21,All!$A:$AK,COLUMN()-1,FALSE)=0),"",VLOOKUP($C21,All!$A:$AK,COLUMN()-1,FALSE)))</f>
        <v xml:space="preserve"> </v>
      </c>
      <c r="G21" s="3" t="str">
        <f>IF($C21="-"," ",IF((VLOOKUP($C21,All!$A:$AK,COLUMN()-1,FALSE)=0),"",VLOOKUP($C21,All!$A:$AK,COLUMN()-1,FALSE)))</f>
        <v xml:space="preserve"> </v>
      </c>
      <c r="H21" s="8" t="str">
        <f>IF($C21="-"," ",IF((VLOOKUP($C21,All!$A:$AK,COLUMN()-1,FALSE)=0),"",VLOOKUP($C21,All!$A:$AK,COLUMN()-1,FALSE)))</f>
        <v xml:space="preserve"> </v>
      </c>
      <c r="I21" s="9" t="str">
        <f>IF($C21="-"," ",IF((VLOOKUP($C21,All!$A:$AK,COLUMN()-1,FALSE)=0),"",VLOOKUP($C21,All!$A:$AK,COLUMN()-1,FALSE)))</f>
        <v xml:space="preserve"> </v>
      </c>
      <c r="J21" s="10" t="str">
        <f>IF($C21="-"," ",IF((VLOOKUP($C21,All!$A:$AK,COLUMN()-1,FALSE)=0),"",VLOOKUP($C21,All!$A:$AK,COLUMN()-1,FALSE)))</f>
        <v xml:space="preserve"> </v>
      </c>
      <c r="K21" s="11" t="str">
        <f>IF($C21="-"," ",IF((VLOOKUP($C21,All!$A:$AK,COLUMN()-1,FALSE)=0),"",VLOOKUP($C21,All!$A:$AK,COLUMN()-1,FALSE)))</f>
        <v xml:space="preserve"> </v>
      </c>
      <c r="L21" s="11" t="str">
        <f>IF($C21="-"," ",IF((VLOOKUP($C21,All!$A:$AK,COLUMN()-1,FALSE)=0),"",VLOOKUP($C21,All!$A:$AK,COLUMN()-1,FALSE)))</f>
        <v xml:space="preserve"> </v>
      </c>
      <c r="M21" s="11" t="str">
        <f>IF($C21="-"," ",IF((VLOOKUP($C21,All!$A:$AK,COLUMN()-1,FALSE)=0),"",VLOOKUP($C21,All!$A:$AK,COLUMN()-1,FALSE)))</f>
        <v xml:space="preserve"> </v>
      </c>
      <c r="N21" s="12" t="str">
        <f>IF($C21="-"," ",IF((VLOOKUP($C21,All!$A:$AK,COLUMN()-1,FALSE)=0),"",VLOOKUP($C21,All!$A:$AK,COLUMN()-1,FALSE)))</f>
        <v xml:space="preserve"> </v>
      </c>
      <c r="O21" s="13" t="str">
        <f>IF($C21="-"," ",IF((VLOOKUP($C21,All!$A:$AK,COLUMN()-1,FALSE)=0),"",VLOOKUP($C21,All!$A:$AK,COLUMN()-1,FALSE)))</f>
        <v xml:space="preserve"> </v>
      </c>
      <c r="P21" s="11" t="str">
        <f>IF($C21="-"," ",IF((VLOOKUP($C21,All!$A:$AK,COLUMN()-1,FALSE)=0),"",VLOOKUP($C21,All!$A:$AK,COLUMN()-1,FALSE)))</f>
        <v xml:space="preserve"> </v>
      </c>
      <c r="Q21" s="11" t="str">
        <f>IF($C21="-"," ",IF((VLOOKUP($C21,All!$A:$AK,COLUMN()-1,FALSE)=0),"",VLOOKUP($C21,All!$A:$AK,COLUMN()-1,FALSE)))</f>
        <v xml:space="preserve"> </v>
      </c>
      <c r="R21" s="11" t="str">
        <f>IF($C21="-"," ",IF((VLOOKUP($C21,All!$A:$AK,COLUMN()-1,FALSE)=0),"",VLOOKUP($C21,All!$A:$AK,COLUMN()-1,FALSE)))</f>
        <v xml:space="preserve"> </v>
      </c>
      <c r="S21" s="11" t="str">
        <f>IF($C21="-"," ",IF((VLOOKUP($C21,All!$A:$AK,COLUMN()-1,FALSE)=0),"",VLOOKUP($C21,All!$A:$AK,COLUMN()-1,FALSE)))</f>
        <v xml:space="preserve"> </v>
      </c>
      <c r="T21" s="11" t="str">
        <f>IF($C21="-"," ",IF((VLOOKUP($C21,All!$A:$AK,COLUMN()-1,FALSE)=0),"",VLOOKUP($C21,All!$A:$AK,COLUMN()-1,FALSE)))</f>
        <v xml:space="preserve"> </v>
      </c>
      <c r="U21" s="11" t="str">
        <f>IF($C21="-"," ",IF((VLOOKUP($C21,All!$A:$AK,COLUMN()-1,FALSE)=0),"",VLOOKUP($C21,All!$A:$AK,COLUMN()-1,FALSE)))</f>
        <v xml:space="preserve"> </v>
      </c>
      <c r="V21" s="37" t="str">
        <f>IF($C21="-"," ",IF((VLOOKUP($C21,All!$A:$AK,COLUMN(),FALSE)=0),"",VLOOKUP($C21,All!$A:$AK,COLUMN(),FALSE)))</f>
        <v xml:space="preserve"> </v>
      </c>
      <c r="W21" s="13" t="str">
        <f>IF($C21="-"," ",IF((VLOOKUP($C21,All!$A:$AK,COLUMN(),FALSE)=0),"",VLOOKUP($C21,All!$A:$AK,COLUMN(),FALSE)))</f>
        <v xml:space="preserve"> </v>
      </c>
      <c r="X21" s="11" t="str">
        <f>IF($C21="-"," ",IF((VLOOKUP($C21,All!$A:$AK,COLUMN(),FALSE)=0),"",VLOOKUP($C21,All!$A:$AK,COLUMN(),FALSE)))</f>
        <v xml:space="preserve"> </v>
      </c>
      <c r="Y21" s="11" t="str">
        <f>IF($C21="-"," ",IF((VLOOKUP($C21,All!$A:$AK,COLUMN(),FALSE)=0),"",VLOOKUP($C21,All!$A:$AK,COLUMN(),FALSE)))</f>
        <v xml:space="preserve"> </v>
      </c>
      <c r="Z21" s="11" t="str">
        <f>IF($C21="-"," ",IF((VLOOKUP($C21,All!$A:$AK,COLUMN(),FALSE)=0),"",VLOOKUP($C21,All!$A:$AK,COLUMN(),FALSE)))</f>
        <v xml:space="preserve"> </v>
      </c>
      <c r="AA21" s="12" t="str">
        <f>IF($C21="-"," ",IF((VLOOKUP($C21,All!$A:$AK,COLUMN(),FALSE)=0),"",VLOOKUP($C21,All!$A:$AK,COLUMN(),FALSE)))</f>
        <v xml:space="preserve"> </v>
      </c>
      <c r="AB21" s="13" t="str">
        <f>IF($C21="-"," ",IF((VLOOKUP($C21,All!$A:$AK,COLUMN(),FALSE)=0),"",VLOOKUP($C21,All!$A:$AK,COLUMN(),FALSE)))</f>
        <v xml:space="preserve"> </v>
      </c>
      <c r="AC21" s="11" t="str">
        <f>IF($C21="-"," ",IF((VLOOKUP($C21,All!$A:$AK,COLUMN(),FALSE)=0),"",VLOOKUP($C21,All!$A:$AK,COLUMN(),FALSE)))</f>
        <v xml:space="preserve"> </v>
      </c>
      <c r="AD21" s="11" t="str">
        <f>IF($C21="-"," ",IF((VLOOKUP($C21,All!$A:$AK,COLUMN(),FALSE)=0),"",VLOOKUP($C21,All!$A:$AK,COLUMN(),FALSE)))</f>
        <v xml:space="preserve"> </v>
      </c>
      <c r="AE21" s="11" t="str">
        <f>IF($C21="-"," ",IF((VLOOKUP($C21,All!$A:$AK,COLUMN(),FALSE)=0),"",VLOOKUP($C21,All!$A:$AK,COLUMN(),FALSE)))</f>
        <v xml:space="preserve"> </v>
      </c>
      <c r="AF21" s="11" t="str">
        <f>IF($C21="-"," ",IF((VLOOKUP($C21,All!$A:$AK,COLUMN(),FALSE)=0),"",VLOOKUP($C21,All!$A:$AK,COLUMN(),FALSE)))</f>
        <v xml:space="preserve"> </v>
      </c>
      <c r="AG21" s="11" t="str">
        <f>IF($C21="-"," ",IF((VLOOKUP($C21,All!$A:$AK,COLUMN(),FALSE)=0),"",VLOOKUP($C21,All!$A:$AK,COLUMN(),FALSE)))</f>
        <v xml:space="preserve"> </v>
      </c>
      <c r="AH21" s="11" t="str">
        <f>IF($C21="-"," ",IF((VLOOKUP($C21,All!$A:$AK,COLUMN(),FALSE)=0),"",VLOOKUP($C21,All!$A:$AK,COLUMN(),FALSE)))</f>
        <v xml:space="preserve"> </v>
      </c>
      <c r="AI21" s="12" t="str">
        <f>IF($C21="-"," ",IF((VLOOKUP($C21,All!$A:$AK,COLUMN()+1,FALSE)=0),"",VLOOKUP($C21,All!$A:$AK,COLUMN()+1,FALSE)))</f>
        <v xml:space="preserve"> </v>
      </c>
      <c r="AJ21" s="16" t="str">
        <f>IF($C21="-"," ",IF((VLOOKUP($C21,All!$A:$AK,COLUMN()+1,FALSE)=0),"",VLOOKUP($C21,All!$A:$AK,COLUMN()+1,FALSE)))</f>
        <v xml:space="preserve"> </v>
      </c>
    </row>
    <row r="22" spans="1:36" ht="55.25" customHeight="1">
      <c r="A22" s="231"/>
      <c r="B22" s="11">
        <v>10</v>
      </c>
      <c r="C22" s="7" t="str">
        <f>IF(ISBLANK(E22),"-",VLOOKUP(D22&amp;E22,'programme list'!E:F,2,FALSE))</f>
        <v>-</v>
      </c>
      <c r="D22" s="45"/>
      <c r="E22" s="49"/>
      <c r="F22" s="4" t="str">
        <f>IF($C22="-"," ",IF((VLOOKUP($C22,All!$A:$AK,COLUMN()-1,FALSE)=0),"",VLOOKUP($C22,All!$A:$AK,COLUMN()-1,FALSE)))</f>
        <v xml:space="preserve"> </v>
      </c>
      <c r="G22" s="3" t="str">
        <f>IF($C22="-"," ",IF((VLOOKUP($C22,All!$A:$AK,COLUMN()-1,FALSE)=0),"",VLOOKUP($C22,All!$A:$AK,COLUMN()-1,FALSE)))</f>
        <v xml:space="preserve"> </v>
      </c>
      <c r="H22" s="8" t="str">
        <f>IF($C22="-"," ",IF((VLOOKUP($C22,All!$A:$AK,COLUMN()-1,FALSE)=0),"",VLOOKUP($C22,All!$A:$AK,COLUMN()-1,FALSE)))</f>
        <v xml:space="preserve"> </v>
      </c>
      <c r="I22" s="9" t="str">
        <f>IF($C22="-"," ",IF((VLOOKUP($C22,All!$A:$AK,COLUMN()-1,FALSE)=0),"",VLOOKUP($C22,All!$A:$AK,COLUMN()-1,FALSE)))</f>
        <v xml:space="preserve"> </v>
      </c>
      <c r="J22" s="10" t="str">
        <f>IF($C22="-"," ",IF((VLOOKUP($C22,All!$A:$AK,COLUMN()-1,FALSE)=0),"",VLOOKUP($C22,All!$A:$AK,COLUMN()-1,FALSE)))</f>
        <v xml:space="preserve"> </v>
      </c>
      <c r="K22" s="11" t="str">
        <f>IF($C22="-"," ",IF((VLOOKUP($C22,All!$A:$AK,COLUMN()-1,FALSE)=0),"",VLOOKUP($C22,All!$A:$AK,COLUMN()-1,FALSE)))</f>
        <v xml:space="preserve"> </v>
      </c>
      <c r="L22" s="11" t="str">
        <f>IF($C22="-"," ",IF((VLOOKUP($C22,All!$A:$AK,COLUMN()-1,FALSE)=0),"",VLOOKUP($C22,All!$A:$AK,COLUMN()-1,FALSE)))</f>
        <v xml:space="preserve"> </v>
      </c>
      <c r="M22" s="11" t="str">
        <f>IF($C22="-"," ",IF((VLOOKUP($C22,All!$A:$AK,COLUMN()-1,FALSE)=0),"",VLOOKUP($C22,All!$A:$AK,COLUMN()-1,FALSE)))</f>
        <v xml:space="preserve"> </v>
      </c>
      <c r="N22" s="12" t="str">
        <f>IF($C22="-"," ",IF((VLOOKUP($C22,All!$A:$AK,COLUMN()-1,FALSE)=0),"",VLOOKUP($C22,All!$A:$AK,COLUMN()-1,FALSE)))</f>
        <v xml:space="preserve"> </v>
      </c>
      <c r="O22" s="13" t="str">
        <f>IF($C22="-"," ",IF((VLOOKUP($C22,All!$A:$AK,COLUMN()-1,FALSE)=0),"",VLOOKUP($C22,All!$A:$AK,COLUMN()-1,FALSE)))</f>
        <v xml:space="preserve"> </v>
      </c>
      <c r="P22" s="11" t="str">
        <f>IF($C22="-"," ",IF((VLOOKUP($C22,All!$A:$AK,COLUMN()-1,FALSE)=0),"",VLOOKUP($C22,All!$A:$AK,COLUMN()-1,FALSE)))</f>
        <v xml:space="preserve"> </v>
      </c>
      <c r="Q22" s="11" t="str">
        <f>IF($C22="-"," ",IF((VLOOKUP($C22,All!$A:$AK,COLUMN()-1,FALSE)=0),"",VLOOKUP($C22,All!$A:$AK,COLUMN()-1,FALSE)))</f>
        <v xml:space="preserve"> </v>
      </c>
      <c r="R22" s="11" t="str">
        <f>IF($C22="-"," ",IF((VLOOKUP($C22,All!$A:$AK,COLUMN()-1,FALSE)=0),"",VLOOKUP($C22,All!$A:$AK,COLUMN()-1,FALSE)))</f>
        <v xml:space="preserve"> </v>
      </c>
      <c r="S22" s="11" t="str">
        <f>IF($C22="-"," ",IF((VLOOKUP($C22,All!$A:$AK,COLUMN()-1,FALSE)=0),"",VLOOKUP($C22,All!$A:$AK,COLUMN()-1,FALSE)))</f>
        <v xml:space="preserve"> </v>
      </c>
      <c r="T22" s="11" t="str">
        <f>IF($C22="-"," ",IF((VLOOKUP($C22,All!$A:$AK,COLUMN()-1,FALSE)=0),"",VLOOKUP($C22,All!$A:$AK,COLUMN()-1,FALSE)))</f>
        <v xml:space="preserve"> </v>
      </c>
      <c r="U22" s="11" t="str">
        <f>IF($C22="-"," ",IF((VLOOKUP($C22,All!$A:$AK,COLUMN()-1,FALSE)=0),"",VLOOKUP($C22,All!$A:$AK,COLUMN()-1,FALSE)))</f>
        <v xml:space="preserve"> </v>
      </c>
      <c r="V22" s="37" t="str">
        <f>IF($C22="-"," ",IF((VLOOKUP($C22,All!$A:$AK,COLUMN(),FALSE)=0),"",VLOOKUP($C22,All!$A:$AK,COLUMN(),FALSE)))</f>
        <v xml:space="preserve"> </v>
      </c>
      <c r="W22" s="13" t="str">
        <f>IF($C22="-"," ",IF((VLOOKUP($C22,All!$A:$AK,COLUMN(),FALSE)=0),"",VLOOKUP($C22,All!$A:$AK,COLUMN(),FALSE)))</f>
        <v xml:space="preserve"> </v>
      </c>
      <c r="X22" s="11" t="str">
        <f>IF($C22="-"," ",IF((VLOOKUP($C22,All!$A:$AK,COLUMN(),FALSE)=0),"",VLOOKUP($C22,All!$A:$AK,COLUMN(),FALSE)))</f>
        <v xml:space="preserve"> </v>
      </c>
      <c r="Y22" s="11" t="str">
        <f>IF($C22="-"," ",IF((VLOOKUP($C22,All!$A:$AK,COLUMN(),FALSE)=0),"",VLOOKUP($C22,All!$A:$AK,COLUMN(),FALSE)))</f>
        <v xml:space="preserve"> </v>
      </c>
      <c r="Z22" s="11" t="str">
        <f>IF($C22="-"," ",IF((VLOOKUP($C22,All!$A:$AK,COLUMN(),FALSE)=0),"",VLOOKUP($C22,All!$A:$AK,COLUMN(),FALSE)))</f>
        <v xml:space="preserve"> </v>
      </c>
      <c r="AA22" s="12" t="str">
        <f>IF($C22="-"," ",IF((VLOOKUP($C22,All!$A:$AK,COLUMN(),FALSE)=0),"",VLOOKUP($C22,All!$A:$AK,COLUMN(),FALSE)))</f>
        <v xml:space="preserve"> </v>
      </c>
      <c r="AB22" s="13" t="str">
        <f>IF($C22="-"," ",IF((VLOOKUP($C22,All!$A:$AK,COLUMN(),FALSE)=0),"",VLOOKUP($C22,All!$A:$AK,COLUMN(),FALSE)))</f>
        <v xml:space="preserve"> </v>
      </c>
      <c r="AC22" s="11" t="str">
        <f>IF($C22="-"," ",IF((VLOOKUP($C22,All!$A:$AK,COLUMN(),FALSE)=0),"",VLOOKUP($C22,All!$A:$AK,COLUMN(),FALSE)))</f>
        <v xml:space="preserve"> </v>
      </c>
      <c r="AD22" s="11" t="str">
        <f>IF($C22="-"," ",IF((VLOOKUP($C22,All!$A:$AK,COLUMN(),FALSE)=0),"",VLOOKUP($C22,All!$A:$AK,COLUMN(),FALSE)))</f>
        <v xml:space="preserve"> </v>
      </c>
      <c r="AE22" s="11" t="str">
        <f>IF($C22="-"," ",IF((VLOOKUP($C22,All!$A:$AK,COLUMN(),FALSE)=0),"",VLOOKUP($C22,All!$A:$AK,COLUMN(),FALSE)))</f>
        <v xml:space="preserve"> </v>
      </c>
      <c r="AF22" s="11" t="str">
        <f>IF($C22="-"," ",IF((VLOOKUP($C22,All!$A:$AK,COLUMN(),FALSE)=0),"",VLOOKUP($C22,All!$A:$AK,COLUMN(),FALSE)))</f>
        <v xml:space="preserve"> </v>
      </c>
      <c r="AG22" s="11" t="str">
        <f>IF($C22="-"," ",IF((VLOOKUP($C22,All!$A:$AK,COLUMN(),FALSE)=0),"",VLOOKUP($C22,All!$A:$AK,COLUMN(),FALSE)))</f>
        <v xml:space="preserve"> </v>
      </c>
      <c r="AH22" s="11" t="str">
        <f>IF($C22="-"," ",IF((VLOOKUP($C22,All!$A:$AK,COLUMN(),FALSE)=0),"",VLOOKUP($C22,All!$A:$AK,COLUMN(),FALSE)))</f>
        <v xml:space="preserve"> </v>
      </c>
      <c r="AI22" s="12" t="str">
        <f>IF($C22="-"," ",IF((VLOOKUP($C22,All!$A:$AK,COLUMN()+1,FALSE)=0),"",VLOOKUP($C22,All!$A:$AK,COLUMN()+1,FALSE)))</f>
        <v xml:space="preserve"> </v>
      </c>
      <c r="AJ22" s="16" t="str">
        <f>IF($C22="-"," ",IF((VLOOKUP($C22,All!$A:$AK,COLUMN()+1,FALSE)=0),"",VLOOKUP($C22,All!$A:$AK,COLUMN()+1,FALSE)))</f>
        <v xml:space="preserve"> </v>
      </c>
    </row>
    <row r="23" spans="1:36" ht="55.25" customHeight="1">
      <c r="A23" s="232" t="s">
        <v>68</v>
      </c>
      <c r="B23" s="11">
        <v>11</v>
      </c>
      <c r="C23" s="7" t="str">
        <f>IF(ISBLANK(E23),"-",VLOOKUP(D23&amp;E23,'programme list'!E:F,2,FALSE))</f>
        <v>-</v>
      </c>
      <c r="D23" s="45"/>
      <c r="E23" s="49"/>
      <c r="F23" s="4" t="str">
        <f>IF($C23="-"," ",IF((VLOOKUP($C23,All!$A:$AK,COLUMN()-1,FALSE)=0),"",VLOOKUP($C23,All!$A:$AK,COLUMN()-1,FALSE)))</f>
        <v xml:space="preserve"> </v>
      </c>
      <c r="G23" s="3" t="str">
        <f>IF($C23="-"," ",IF((VLOOKUP($C23,All!$A:$AK,COLUMN()-1,FALSE)=0),"",VLOOKUP($C23,All!$A:$AK,COLUMN()-1,FALSE)))</f>
        <v xml:space="preserve"> </v>
      </c>
      <c r="H23" s="8" t="str">
        <f>IF($C23="-"," ",IF((VLOOKUP($C23,All!$A:$AK,COLUMN()-1,FALSE)=0),"",VLOOKUP($C23,All!$A:$AK,COLUMN()-1,FALSE)))</f>
        <v xml:space="preserve"> </v>
      </c>
      <c r="I23" s="9" t="str">
        <f>IF($C23="-"," ",IF((VLOOKUP($C23,All!$A:$AK,COLUMN()-1,FALSE)=0),"",VLOOKUP($C23,All!$A:$AK,COLUMN()-1,FALSE)))</f>
        <v xml:space="preserve"> </v>
      </c>
      <c r="J23" s="10" t="str">
        <f>IF($C23="-"," ",IF((VLOOKUP($C23,All!$A:$AK,COLUMN()-1,FALSE)=0),"",VLOOKUP($C23,All!$A:$AK,COLUMN()-1,FALSE)))</f>
        <v xml:space="preserve"> </v>
      </c>
      <c r="K23" s="11" t="str">
        <f>IF($C23="-"," ",IF((VLOOKUP($C23,All!$A:$AK,COLUMN()-1,FALSE)=0),"",VLOOKUP($C23,All!$A:$AK,COLUMN()-1,FALSE)))</f>
        <v xml:space="preserve"> </v>
      </c>
      <c r="L23" s="11" t="str">
        <f>IF($C23="-"," ",IF((VLOOKUP($C23,All!$A:$AK,COLUMN()-1,FALSE)=0),"",VLOOKUP($C23,All!$A:$AK,COLUMN()-1,FALSE)))</f>
        <v xml:space="preserve"> </v>
      </c>
      <c r="M23" s="11" t="str">
        <f>IF($C23="-"," ",IF((VLOOKUP($C23,All!$A:$AK,COLUMN()-1,FALSE)=0),"",VLOOKUP($C23,All!$A:$AK,COLUMN()-1,FALSE)))</f>
        <v xml:space="preserve"> </v>
      </c>
      <c r="N23" s="12" t="str">
        <f>IF($C23="-"," ",IF((VLOOKUP($C23,All!$A:$AK,COLUMN()-1,FALSE)=0),"",VLOOKUP($C23,All!$A:$AK,COLUMN()-1,FALSE)))</f>
        <v xml:space="preserve"> </v>
      </c>
      <c r="O23" s="13" t="str">
        <f>IF($C23="-"," ",IF((VLOOKUP($C23,All!$A:$AK,COLUMN()-1,FALSE)=0),"",VLOOKUP($C23,All!$A:$AK,COLUMN()-1,FALSE)))</f>
        <v xml:space="preserve"> </v>
      </c>
      <c r="P23" s="11" t="str">
        <f>IF($C23="-"," ",IF((VLOOKUP($C23,All!$A:$AK,COLUMN()-1,FALSE)=0),"",VLOOKUP($C23,All!$A:$AK,COLUMN()-1,FALSE)))</f>
        <v xml:space="preserve"> </v>
      </c>
      <c r="Q23" s="11" t="str">
        <f>IF($C23="-"," ",IF((VLOOKUP($C23,All!$A:$AK,COLUMN()-1,FALSE)=0),"",VLOOKUP($C23,All!$A:$AK,COLUMN()-1,FALSE)))</f>
        <v xml:space="preserve"> </v>
      </c>
      <c r="R23" s="11" t="str">
        <f>IF($C23="-"," ",IF((VLOOKUP($C23,All!$A:$AK,COLUMN()-1,FALSE)=0),"",VLOOKUP($C23,All!$A:$AK,COLUMN()-1,FALSE)))</f>
        <v xml:space="preserve"> </v>
      </c>
      <c r="S23" s="11" t="str">
        <f>IF($C23="-"," ",IF((VLOOKUP($C23,All!$A:$AK,COLUMN()-1,FALSE)=0),"",VLOOKUP($C23,All!$A:$AK,COLUMN()-1,FALSE)))</f>
        <v xml:space="preserve"> </v>
      </c>
      <c r="T23" s="11" t="str">
        <f>IF($C23="-"," ",IF((VLOOKUP($C23,All!$A:$AK,COLUMN()-1,FALSE)=0),"",VLOOKUP($C23,All!$A:$AK,COLUMN()-1,FALSE)))</f>
        <v xml:space="preserve"> </v>
      </c>
      <c r="U23" s="11" t="str">
        <f>IF($C23="-"," ",IF((VLOOKUP($C23,All!$A:$AK,COLUMN()-1,FALSE)=0),"",VLOOKUP($C23,All!$A:$AK,COLUMN()-1,FALSE)))</f>
        <v xml:space="preserve"> </v>
      </c>
      <c r="V23" s="37" t="str">
        <f>IF($C23="-"," ",IF((VLOOKUP($C23,All!$A:$AK,COLUMN(),FALSE)=0),"",VLOOKUP($C23,All!$A:$AK,COLUMN(),FALSE)))</f>
        <v xml:space="preserve"> </v>
      </c>
      <c r="W23" s="13" t="str">
        <f>IF($C23="-"," ",IF((VLOOKUP($C23,All!$A:$AK,COLUMN(),FALSE)=0),"",VLOOKUP($C23,All!$A:$AK,COLUMN(),FALSE)))</f>
        <v xml:space="preserve"> </v>
      </c>
      <c r="X23" s="11" t="str">
        <f>IF($C23="-"," ",IF((VLOOKUP($C23,All!$A:$AK,COLUMN(),FALSE)=0),"",VLOOKUP($C23,All!$A:$AK,COLUMN(),FALSE)))</f>
        <v xml:space="preserve"> </v>
      </c>
      <c r="Y23" s="11" t="str">
        <f>IF($C23="-"," ",IF((VLOOKUP($C23,All!$A:$AK,COLUMN(),FALSE)=0),"",VLOOKUP($C23,All!$A:$AK,COLUMN(),FALSE)))</f>
        <v xml:space="preserve"> </v>
      </c>
      <c r="Z23" s="11" t="str">
        <f>IF($C23="-"," ",IF((VLOOKUP($C23,All!$A:$AK,COLUMN(),FALSE)=0),"",VLOOKUP($C23,All!$A:$AK,COLUMN(),FALSE)))</f>
        <v xml:space="preserve"> </v>
      </c>
      <c r="AA23" s="12" t="str">
        <f>IF($C23="-"," ",IF((VLOOKUP($C23,All!$A:$AK,COLUMN(),FALSE)=0),"",VLOOKUP($C23,All!$A:$AK,COLUMN(),FALSE)))</f>
        <v xml:space="preserve"> </v>
      </c>
      <c r="AB23" s="13" t="str">
        <f>IF($C23="-"," ",IF((VLOOKUP($C23,All!$A:$AK,COLUMN(),FALSE)=0),"",VLOOKUP($C23,All!$A:$AK,COLUMN(),FALSE)))</f>
        <v xml:space="preserve"> </v>
      </c>
      <c r="AC23" s="11" t="str">
        <f>IF($C23="-"," ",IF((VLOOKUP($C23,All!$A:$AK,COLUMN(),FALSE)=0),"",VLOOKUP($C23,All!$A:$AK,COLUMN(),FALSE)))</f>
        <v xml:space="preserve"> </v>
      </c>
      <c r="AD23" s="11" t="str">
        <f>IF($C23="-"," ",IF((VLOOKUP($C23,All!$A:$AK,COLUMN(),FALSE)=0),"",VLOOKUP($C23,All!$A:$AK,COLUMN(),FALSE)))</f>
        <v xml:space="preserve"> </v>
      </c>
      <c r="AE23" s="11" t="str">
        <f>IF($C23="-"," ",IF((VLOOKUP($C23,All!$A:$AK,COLUMN(),FALSE)=0),"",VLOOKUP($C23,All!$A:$AK,COLUMN(),FALSE)))</f>
        <v xml:space="preserve"> </v>
      </c>
      <c r="AF23" s="11" t="str">
        <f>IF($C23="-"," ",IF((VLOOKUP($C23,All!$A:$AK,COLUMN(),FALSE)=0),"",VLOOKUP($C23,All!$A:$AK,COLUMN(),FALSE)))</f>
        <v xml:space="preserve"> </v>
      </c>
      <c r="AG23" s="11" t="str">
        <f>IF($C23="-"," ",IF((VLOOKUP($C23,All!$A:$AK,COLUMN(),FALSE)=0),"",VLOOKUP($C23,All!$A:$AK,COLUMN(),FALSE)))</f>
        <v xml:space="preserve"> </v>
      </c>
      <c r="AH23" s="11" t="str">
        <f>IF($C23="-"," ",IF((VLOOKUP($C23,All!$A:$AK,COLUMN(),FALSE)=0),"",VLOOKUP($C23,All!$A:$AK,COLUMN(),FALSE)))</f>
        <v xml:space="preserve"> </v>
      </c>
      <c r="AI23" s="12" t="str">
        <f>IF($C23="-"," ",IF((VLOOKUP($C23,All!$A:$AK,COLUMN()+1,FALSE)=0),"",VLOOKUP($C23,All!$A:$AK,COLUMN()+1,FALSE)))</f>
        <v xml:space="preserve"> </v>
      </c>
      <c r="AJ23" s="16" t="str">
        <f>IF($C23="-"," ",IF((VLOOKUP($C23,All!$A:$AK,COLUMN()+1,FALSE)=0),"",VLOOKUP($C23,All!$A:$AK,COLUMN()+1,FALSE)))</f>
        <v xml:space="preserve"> </v>
      </c>
    </row>
    <row r="24" spans="1:36" ht="55.25" customHeight="1">
      <c r="A24" s="233"/>
      <c r="B24" s="11">
        <v>12</v>
      </c>
      <c r="C24" s="7" t="str">
        <f>IF(ISBLANK(E24),"-",VLOOKUP(D24&amp;E24,'programme list'!E:F,2,FALSE))</f>
        <v>-</v>
      </c>
      <c r="D24" s="45"/>
      <c r="E24" s="49"/>
      <c r="F24" s="4" t="str">
        <f>IF($C24="-"," ",IF((VLOOKUP($C24,All!$A:$AK,COLUMN()-1,FALSE)=0),"",VLOOKUP($C24,All!$A:$AK,COLUMN()-1,FALSE)))</f>
        <v xml:space="preserve"> </v>
      </c>
      <c r="G24" s="3" t="str">
        <f>IF($C24="-"," ",IF((VLOOKUP($C24,All!$A:$AK,COLUMN()-1,FALSE)=0),"",VLOOKUP($C24,All!$A:$AK,COLUMN()-1,FALSE)))</f>
        <v xml:space="preserve"> </v>
      </c>
      <c r="H24" s="8" t="str">
        <f>IF($C24="-"," ",IF((VLOOKUP($C24,All!$A:$AK,COLUMN()-1,FALSE)=0),"",VLOOKUP($C24,All!$A:$AK,COLUMN()-1,FALSE)))</f>
        <v xml:space="preserve"> </v>
      </c>
      <c r="I24" s="9" t="str">
        <f>IF($C24="-"," ",IF((VLOOKUP($C24,All!$A:$AK,COLUMN()-1,FALSE)=0),"",VLOOKUP($C24,All!$A:$AK,COLUMN()-1,FALSE)))</f>
        <v xml:space="preserve"> </v>
      </c>
      <c r="J24" s="10" t="str">
        <f>IF($C24="-"," ",IF((VLOOKUP($C24,All!$A:$AK,COLUMN()-1,FALSE)=0),"",VLOOKUP($C24,All!$A:$AK,COLUMN()-1,FALSE)))</f>
        <v xml:space="preserve"> </v>
      </c>
      <c r="K24" s="11" t="str">
        <f>IF($C24="-"," ",IF((VLOOKUP($C24,All!$A:$AK,COLUMN()-1,FALSE)=0),"",VLOOKUP($C24,All!$A:$AK,COLUMN()-1,FALSE)))</f>
        <v xml:space="preserve"> </v>
      </c>
      <c r="L24" s="11" t="str">
        <f>IF($C24="-"," ",IF((VLOOKUP($C24,All!$A:$AK,COLUMN()-1,FALSE)=0),"",VLOOKUP($C24,All!$A:$AK,COLUMN()-1,FALSE)))</f>
        <v xml:space="preserve"> </v>
      </c>
      <c r="M24" s="11" t="str">
        <f>IF($C24="-"," ",IF((VLOOKUP($C24,All!$A:$AK,COLUMN()-1,FALSE)=0),"",VLOOKUP($C24,All!$A:$AK,COLUMN()-1,FALSE)))</f>
        <v xml:space="preserve"> </v>
      </c>
      <c r="N24" s="12" t="str">
        <f>IF($C24="-"," ",IF((VLOOKUP($C24,All!$A:$AK,COLUMN()-1,FALSE)=0),"",VLOOKUP($C24,All!$A:$AK,COLUMN()-1,FALSE)))</f>
        <v xml:space="preserve"> </v>
      </c>
      <c r="O24" s="13" t="str">
        <f>IF($C24="-"," ",IF((VLOOKUP($C24,All!$A:$AK,COLUMN()-1,FALSE)=0),"",VLOOKUP($C24,All!$A:$AK,COLUMN()-1,FALSE)))</f>
        <v xml:space="preserve"> </v>
      </c>
      <c r="P24" s="11" t="str">
        <f>IF($C24="-"," ",IF((VLOOKUP($C24,All!$A:$AK,COLUMN()-1,FALSE)=0),"",VLOOKUP($C24,All!$A:$AK,COLUMN()-1,FALSE)))</f>
        <v xml:space="preserve"> </v>
      </c>
      <c r="Q24" s="11" t="str">
        <f>IF($C24="-"," ",IF((VLOOKUP($C24,All!$A:$AK,COLUMN()-1,FALSE)=0),"",VLOOKUP($C24,All!$A:$AK,COLUMN()-1,FALSE)))</f>
        <v xml:space="preserve"> </v>
      </c>
      <c r="R24" s="11" t="str">
        <f>IF($C24="-"," ",IF((VLOOKUP($C24,All!$A:$AK,COLUMN()-1,FALSE)=0),"",VLOOKUP($C24,All!$A:$AK,COLUMN()-1,FALSE)))</f>
        <v xml:space="preserve"> </v>
      </c>
      <c r="S24" s="11" t="str">
        <f>IF($C24="-"," ",IF((VLOOKUP($C24,All!$A:$AK,COLUMN()-1,FALSE)=0),"",VLOOKUP($C24,All!$A:$AK,COLUMN()-1,FALSE)))</f>
        <v xml:space="preserve"> </v>
      </c>
      <c r="T24" s="11" t="str">
        <f>IF($C24="-"," ",IF((VLOOKUP($C24,All!$A:$AK,COLUMN()-1,FALSE)=0),"",VLOOKUP($C24,All!$A:$AK,COLUMN()-1,FALSE)))</f>
        <v xml:space="preserve"> </v>
      </c>
      <c r="U24" s="11" t="str">
        <f>IF($C24="-"," ",IF((VLOOKUP($C24,All!$A:$AK,COLUMN()-1,FALSE)=0),"",VLOOKUP($C24,All!$A:$AK,COLUMN()-1,FALSE)))</f>
        <v xml:space="preserve"> </v>
      </c>
      <c r="V24" s="37" t="str">
        <f>IF($C24="-"," ",IF((VLOOKUP($C24,All!$A:$AK,COLUMN(),FALSE)=0),"",VLOOKUP($C24,All!$A:$AK,COLUMN(),FALSE)))</f>
        <v xml:space="preserve"> </v>
      </c>
      <c r="W24" s="13" t="str">
        <f>IF($C24="-"," ",IF((VLOOKUP($C24,All!$A:$AK,COLUMN(),FALSE)=0),"",VLOOKUP($C24,All!$A:$AK,COLUMN(),FALSE)))</f>
        <v xml:space="preserve"> </v>
      </c>
      <c r="X24" s="11" t="str">
        <f>IF($C24="-"," ",IF((VLOOKUP($C24,All!$A:$AK,COLUMN(),FALSE)=0),"",VLOOKUP($C24,All!$A:$AK,COLUMN(),FALSE)))</f>
        <v xml:space="preserve"> </v>
      </c>
      <c r="Y24" s="11" t="str">
        <f>IF($C24="-"," ",IF((VLOOKUP($C24,All!$A:$AK,COLUMN(),FALSE)=0),"",VLOOKUP($C24,All!$A:$AK,COLUMN(),FALSE)))</f>
        <v xml:space="preserve"> </v>
      </c>
      <c r="Z24" s="11" t="str">
        <f>IF($C24="-"," ",IF((VLOOKUP($C24,All!$A:$AK,COLUMN(),FALSE)=0),"",VLOOKUP($C24,All!$A:$AK,COLUMN(),FALSE)))</f>
        <v xml:space="preserve"> </v>
      </c>
      <c r="AA24" s="12" t="str">
        <f>IF($C24="-"," ",IF((VLOOKUP($C24,All!$A:$AK,COLUMN(),FALSE)=0),"",VLOOKUP($C24,All!$A:$AK,COLUMN(),FALSE)))</f>
        <v xml:space="preserve"> </v>
      </c>
      <c r="AB24" s="13" t="str">
        <f>IF($C24="-"," ",IF((VLOOKUP($C24,All!$A:$AK,COLUMN(),FALSE)=0),"",VLOOKUP($C24,All!$A:$AK,COLUMN(),FALSE)))</f>
        <v xml:space="preserve"> </v>
      </c>
      <c r="AC24" s="11" t="str">
        <f>IF($C24="-"," ",IF((VLOOKUP($C24,All!$A:$AK,COLUMN(),FALSE)=0),"",VLOOKUP($C24,All!$A:$AK,COLUMN(),FALSE)))</f>
        <v xml:space="preserve"> </v>
      </c>
      <c r="AD24" s="11" t="str">
        <f>IF($C24="-"," ",IF((VLOOKUP($C24,All!$A:$AK,COLUMN(),FALSE)=0),"",VLOOKUP($C24,All!$A:$AK,COLUMN(),FALSE)))</f>
        <v xml:space="preserve"> </v>
      </c>
      <c r="AE24" s="11" t="str">
        <f>IF($C24="-"," ",IF((VLOOKUP($C24,All!$A:$AK,COLUMN(),FALSE)=0),"",VLOOKUP($C24,All!$A:$AK,COLUMN(),FALSE)))</f>
        <v xml:space="preserve"> </v>
      </c>
      <c r="AF24" s="11" t="str">
        <f>IF($C24="-"," ",IF((VLOOKUP($C24,All!$A:$AK,COLUMN(),FALSE)=0),"",VLOOKUP($C24,All!$A:$AK,COLUMN(),FALSE)))</f>
        <v xml:space="preserve"> </v>
      </c>
      <c r="AG24" s="11" t="str">
        <f>IF($C24="-"," ",IF((VLOOKUP($C24,All!$A:$AK,COLUMN(),FALSE)=0),"",VLOOKUP($C24,All!$A:$AK,COLUMN(),FALSE)))</f>
        <v xml:space="preserve"> </v>
      </c>
      <c r="AH24" s="11" t="str">
        <f>IF($C24="-"," ",IF((VLOOKUP($C24,All!$A:$AK,COLUMN(),FALSE)=0),"",VLOOKUP($C24,All!$A:$AK,COLUMN(),FALSE)))</f>
        <v xml:space="preserve"> </v>
      </c>
      <c r="AI24" s="12" t="str">
        <f>IF($C24="-"," ",IF((VLOOKUP($C24,All!$A:$AK,COLUMN()+1,FALSE)=0),"",VLOOKUP($C24,All!$A:$AK,COLUMN()+1,FALSE)))</f>
        <v xml:space="preserve"> </v>
      </c>
      <c r="AJ24" s="16" t="str">
        <f>IF($C24="-"," ",IF((VLOOKUP($C24,All!$A:$AK,COLUMN()+1,FALSE)=0),"",VLOOKUP($C24,All!$A:$AK,COLUMN()+1,FALSE)))</f>
        <v xml:space="preserve"> </v>
      </c>
    </row>
    <row r="25" spans="1:36" ht="55.25" customHeight="1">
      <c r="A25" s="233"/>
      <c r="B25" s="11">
        <v>13</v>
      </c>
      <c r="C25" s="7" t="str">
        <f>IF(ISBLANK(E25),"-",VLOOKUP(D25&amp;E25,'programme list'!E:F,2,FALSE))</f>
        <v>-</v>
      </c>
      <c r="D25" s="45"/>
      <c r="E25" s="49"/>
      <c r="F25" s="4" t="str">
        <f>IF($C25="-"," ",IF((VLOOKUP($C25,All!$A:$AK,COLUMN()-1,FALSE)=0),"",VLOOKUP($C25,All!$A:$AK,COLUMN()-1,FALSE)))</f>
        <v xml:space="preserve"> </v>
      </c>
      <c r="G25" s="3" t="str">
        <f>IF($C25="-"," ",IF((VLOOKUP($C25,All!$A:$AK,COLUMN()-1,FALSE)=0),"",VLOOKUP($C25,All!$A:$AK,COLUMN()-1,FALSE)))</f>
        <v xml:space="preserve"> </v>
      </c>
      <c r="H25" s="8" t="str">
        <f>IF($C25="-"," ",IF((VLOOKUP($C25,All!$A:$AK,COLUMN()-1,FALSE)=0),"",VLOOKUP($C25,All!$A:$AK,COLUMN()-1,FALSE)))</f>
        <v xml:space="preserve"> </v>
      </c>
      <c r="I25" s="9" t="str">
        <f>IF($C25="-"," ",IF((VLOOKUP($C25,All!$A:$AK,COLUMN()-1,FALSE)=0),"",VLOOKUP($C25,All!$A:$AK,COLUMN()-1,FALSE)))</f>
        <v xml:space="preserve"> </v>
      </c>
      <c r="J25" s="10" t="str">
        <f>IF($C25="-"," ",IF((VLOOKUP($C25,All!$A:$AK,COLUMN()-1,FALSE)=0),"",VLOOKUP($C25,All!$A:$AK,COLUMN()-1,FALSE)))</f>
        <v xml:space="preserve"> </v>
      </c>
      <c r="K25" s="11" t="str">
        <f>IF($C25="-"," ",IF((VLOOKUP($C25,All!$A:$AK,COLUMN()-1,FALSE)=0),"",VLOOKUP($C25,All!$A:$AK,COLUMN()-1,FALSE)))</f>
        <v xml:space="preserve"> </v>
      </c>
      <c r="L25" s="11" t="str">
        <f>IF($C25="-"," ",IF((VLOOKUP($C25,All!$A:$AK,COLUMN()-1,FALSE)=0),"",VLOOKUP($C25,All!$A:$AK,COLUMN()-1,FALSE)))</f>
        <v xml:space="preserve"> </v>
      </c>
      <c r="M25" s="11" t="str">
        <f>IF($C25="-"," ",IF((VLOOKUP($C25,All!$A:$AK,COLUMN()-1,FALSE)=0),"",VLOOKUP($C25,All!$A:$AK,COLUMN()-1,FALSE)))</f>
        <v xml:space="preserve"> </v>
      </c>
      <c r="N25" s="12" t="str">
        <f>IF($C25="-"," ",IF((VLOOKUP($C25,All!$A:$AK,COLUMN()-1,FALSE)=0),"",VLOOKUP($C25,All!$A:$AK,COLUMN()-1,FALSE)))</f>
        <v xml:space="preserve"> </v>
      </c>
      <c r="O25" s="13" t="str">
        <f>IF($C25="-"," ",IF((VLOOKUP($C25,All!$A:$AK,COLUMN()-1,FALSE)=0),"",VLOOKUP($C25,All!$A:$AK,COLUMN()-1,FALSE)))</f>
        <v xml:space="preserve"> </v>
      </c>
      <c r="P25" s="11" t="str">
        <f>IF($C25="-"," ",IF((VLOOKUP($C25,All!$A:$AK,COLUMN()-1,FALSE)=0),"",VLOOKUP($C25,All!$A:$AK,COLUMN()-1,FALSE)))</f>
        <v xml:space="preserve"> </v>
      </c>
      <c r="Q25" s="11" t="str">
        <f>IF($C25="-"," ",IF((VLOOKUP($C25,All!$A:$AK,COLUMN()-1,FALSE)=0),"",VLOOKUP($C25,All!$A:$AK,COLUMN()-1,FALSE)))</f>
        <v xml:space="preserve"> </v>
      </c>
      <c r="R25" s="11" t="str">
        <f>IF($C25="-"," ",IF((VLOOKUP($C25,All!$A:$AK,COLUMN()-1,FALSE)=0),"",VLOOKUP($C25,All!$A:$AK,COLUMN()-1,FALSE)))</f>
        <v xml:space="preserve"> </v>
      </c>
      <c r="S25" s="11" t="str">
        <f>IF($C25="-"," ",IF((VLOOKUP($C25,All!$A:$AK,COLUMN()-1,FALSE)=0),"",VLOOKUP($C25,All!$A:$AK,COLUMN()-1,FALSE)))</f>
        <v xml:space="preserve"> </v>
      </c>
      <c r="T25" s="11" t="str">
        <f>IF($C25="-"," ",IF((VLOOKUP($C25,All!$A:$AK,COLUMN()-1,FALSE)=0),"",VLOOKUP($C25,All!$A:$AK,COLUMN()-1,FALSE)))</f>
        <v xml:space="preserve"> </v>
      </c>
      <c r="U25" s="11" t="str">
        <f>IF($C25="-"," ",IF((VLOOKUP($C25,All!$A:$AK,COLUMN()-1,FALSE)=0),"",VLOOKUP($C25,All!$A:$AK,COLUMN()-1,FALSE)))</f>
        <v xml:space="preserve"> </v>
      </c>
      <c r="V25" s="37" t="str">
        <f>IF($C25="-"," ",IF((VLOOKUP($C25,All!$A:$AK,COLUMN(),FALSE)=0),"",VLOOKUP($C25,All!$A:$AK,COLUMN(),FALSE)))</f>
        <v xml:space="preserve"> </v>
      </c>
      <c r="W25" s="13" t="str">
        <f>IF($C25="-"," ",IF((VLOOKUP($C25,All!$A:$AK,COLUMN(),FALSE)=0),"",VLOOKUP($C25,All!$A:$AK,COLUMN(),FALSE)))</f>
        <v xml:space="preserve"> </v>
      </c>
      <c r="X25" s="11" t="str">
        <f>IF($C25="-"," ",IF((VLOOKUP($C25,All!$A:$AK,COLUMN(),FALSE)=0),"",VLOOKUP($C25,All!$A:$AK,COLUMN(),FALSE)))</f>
        <v xml:space="preserve"> </v>
      </c>
      <c r="Y25" s="11" t="str">
        <f>IF($C25="-"," ",IF((VLOOKUP($C25,All!$A:$AK,COLUMN(),FALSE)=0),"",VLOOKUP($C25,All!$A:$AK,COLUMN(),FALSE)))</f>
        <v xml:space="preserve"> </v>
      </c>
      <c r="Z25" s="11" t="str">
        <f>IF($C25="-"," ",IF((VLOOKUP($C25,All!$A:$AK,COLUMN(),FALSE)=0),"",VLOOKUP($C25,All!$A:$AK,COLUMN(),FALSE)))</f>
        <v xml:space="preserve"> </v>
      </c>
      <c r="AA25" s="12" t="str">
        <f>IF($C25="-"," ",IF((VLOOKUP($C25,All!$A:$AK,COLUMN(),FALSE)=0),"",VLOOKUP($C25,All!$A:$AK,COLUMN(),FALSE)))</f>
        <v xml:space="preserve"> </v>
      </c>
      <c r="AB25" s="13" t="str">
        <f>IF($C25="-"," ",IF((VLOOKUP($C25,All!$A:$AK,COLUMN(),FALSE)=0),"",VLOOKUP($C25,All!$A:$AK,COLUMN(),FALSE)))</f>
        <v xml:space="preserve"> </v>
      </c>
      <c r="AC25" s="11" t="str">
        <f>IF($C25="-"," ",IF((VLOOKUP($C25,All!$A:$AK,COLUMN(),FALSE)=0),"",VLOOKUP($C25,All!$A:$AK,COLUMN(),FALSE)))</f>
        <v xml:space="preserve"> </v>
      </c>
      <c r="AD25" s="11" t="str">
        <f>IF($C25="-"," ",IF((VLOOKUP($C25,All!$A:$AK,COLUMN(),FALSE)=0),"",VLOOKUP($C25,All!$A:$AK,COLUMN(),FALSE)))</f>
        <v xml:space="preserve"> </v>
      </c>
      <c r="AE25" s="11" t="str">
        <f>IF($C25="-"," ",IF((VLOOKUP($C25,All!$A:$AK,COLUMN(),FALSE)=0),"",VLOOKUP($C25,All!$A:$AK,COLUMN(),FALSE)))</f>
        <v xml:space="preserve"> </v>
      </c>
      <c r="AF25" s="11" t="str">
        <f>IF($C25="-"," ",IF((VLOOKUP($C25,All!$A:$AK,COLUMN(),FALSE)=0),"",VLOOKUP($C25,All!$A:$AK,COLUMN(),FALSE)))</f>
        <v xml:space="preserve"> </v>
      </c>
      <c r="AG25" s="11" t="str">
        <f>IF($C25="-"," ",IF((VLOOKUP($C25,All!$A:$AK,COLUMN(),FALSE)=0),"",VLOOKUP($C25,All!$A:$AK,COLUMN(),FALSE)))</f>
        <v xml:space="preserve"> </v>
      </c>
      <c r="AH25" s="11" t="str">
        <f>IF($C25="-"," ",IF((VLOOKUP($C25,All!$A:$AK,COLUMN(),FALSE)=0),"",VLOOKUP($C25,All!$A:$AK,COLUMN(),FALSE)))</f>
        <v xml:space="preserve"> </v>
      </c>
      <c r="AI25" s="12" t="str">
        <f>IF($C25="-"," ",IF((VLOOKUP($C25,All!$A:$AK,COLUMN()+1,FALSE)=0),"",VLOOKUP($C25,All!$A:$AK,COLUMN()+1,FALSE)))</f>
        <v xml:space="preserve"> </v>
      </c>
      <c r="AJ25" s="16" t="str">
        <f>IF($C25="-"," ",IF((VLOOKUP($C25,All!$A:$AK,COLUMN()+1,FALSE)=0),"",VLOOKUP($C25,All!$A:$AK,COLUMN()+1,FALSE)))</f>
        <v xml:space="preserve"> </v>
      </c>
    </row>
    <row r="26" spans="1:36" ht="55.25" customHeight="1">
      <c r="A26" s="233"/>
      <c r="B26" s="11">
        <v>14</v>
      </c>
      <c r="C26" s="7" t="str">
        <f>IF(ISBLANK(E26),"-",VLOOKUP(D26&amp;E26,'programme list'!E:F,2,FALSE))</f>
        <v>-</v>
      </c>
      <c r="D26" s="45"/>
      <c r="E26" s="49"/>
      <c r="F26" s="4" t="str">
        <f>IF($C26="-"," ",IF((VLOOKUP($C26,All!$A:$AK,COLUMN()-1,FALSE)=0),"",VLOOKUP($C26,All!$A:$AK,COLUMN()-1,FALSE)))</f>
        <v xml:space="preserve"> </v>
      </c>
      <c r="G26" s="3" t="str">
        <f>IF($C26="-"," ",IF((VLOOKUP($C26,All!$A:$AK,COLUMN()-1,FALSE)=0),"",VLOOKUP($C26,All!$A:$AK,COLUMN()-1,FALSE)))</f>
        <v xml:space="preserve"> </v>
      </c>
      <c r="H26" s="8" t="str">
        <f>IF($C26="-"," ",IF((VLOOKUP($C26,All!$A:$AK,COLUMN()-1,FALSE)=0),"",VLOOKUP($C26,All!$A:$AK,COLUMN()-1,FALSE)))</f>
        <v xml:space="preserve"> </v>
      </c>
      <c r="I26" s="9" t="str">
        <f>IF($C26="-"," ",IF((VLOOKUP($C26,All!$A:$AK,COLUMN()-1,FALSE)=0),"",VLOOKUP($C26,All!$A:$AK,COLUMN()-1,FALSE)))</f>
        <v xml:space="preserve"> </v>
      </c>
      <c r="J26" s="10" t="str">
        <f>IF($C26="-"," ",IF((VLOOKUP($C26,All!$A:$AK,COLUMN()-1,FALSE)=0),"",VLOOKUP($C26,All!$A:$AK,COLUMN()-1,FALSE)))</f>
        <v xml:space="preserve"> </v>
      </c>
      <c r="K26" s="11" t="str">
        <f>IF($C26="-"," ",IF((VLOOKUP($C26,All!$A:$AK,COLUMN()-1,FALSE)=0),"",VLOOKUP($C26,All!$A:$AK,COLUMN()-1,FALSE)))</f>
        <v xml:space="preserve"> </v>
      </c>
      <c r="L26" s="11" t="str">
        <f>IF($C26="-"," ",IF((VLOOKUP($C26,All!$A:$AK,COLUMN()-1,FALSE)=0),"",VLOOKUP($C26,All!$A:$AK,COLUMN()-1,FALSE)))</f>
        <v xml:space="preserve"> </v>
      </c>
      <c r="M26" s="11" t="str">
        <f>IF($C26="-"," ",IF((VLOOKUP($C26,All!$A:$AK,COLUMN()-1,FALSE)=0),"",VLOOKUP($C26,All!$A:$AK,COLUMN()-1,FALSE)))</f>
        <v xml:space="preserve"> </v>
      </c>
      <c r="N26" s="12" t="str">
        <f>IF($C26="-"," ",IF((VLOOKUP($C26,All!$A:$AK,COLUMN()-1,FALSE)=0),"",VLOOKUP($C26,All!$A:$AK,COLUMN()-1,FALSE)))</f>
        <v xml:space="preserve"> </v>
      </c>
      <c r="O26" s="13" t="str">
        <f>IF($C26="-"," ",IF((VLOOKUP($C26,All!$A:$AK,COLUMN()-1,FALSE)=0),"",VLOOKUP($C26,All!$A:$AK,COLUMN()-1,FALSE)))</f>
        <v xml:space="preserve"> </v>
      </c>
      <c r="P26" s="11" t="str">
        <f>IF($C26="-"," ",IF((VLOOKUP($C26,All!$A:$AK,COLUMN()-1,FALSE)=0),"",VLOOKUP($C26,All!$A:$AK,COLUMN()-1,FALSE)))</f>
        <v xml:space="preserve"> </v>
      </c>
      <c r="Q26" s="11" t="str">
        <f>IF($C26="-"," ",IF((VLOOKUP($C26,All!$A:$AK,COLUMN()-1,FALSE)=0),"",VLOOKUP($C26,All!$A:$AK,COLUMN()-1,FALSE)))</f>
        <v xml:space="preserve"> </v>
      </c>
      <c r="R26" s="11" t="str">
        <f>IF($C26="-"," ",IF((VLOOKUP($C26,All!$A:$AK,COLUMN()-1,FALSE)=0),"",VLOOKUP($C26,All!$A:$AK,COLUMN()-1,FALSE)))</f>
        <v xml:space="preserve"> </v>
      </c>
      <c r="S26" s="11" t="str">
        <f>IF($C26="-"," ",IF((VLOOKUP($C26,All!$A:$AK,COLUMN()-1,FALSE)=0),"",VLOOKUP($C26,All!$A:$AK,COLUMN()-1,FALSE)))</f>
        <v xml:space="preserve"> </v>
      </c>
      <c r="T26" s="11" t="str">
        <f>IF($C26="-"," ",IF((VLOOKUP($C26,All!$A:$AK,COLUMN()-1,FALSE)=0),"",VLOOKUP($C26,All!$A:$AK,COLUMN()-1,FALSE)))</f>
        <v xml:space="preserve"> </v>
      </c>
      <c r="U26" s="11" t="str">
        <f>IF($C26="-"," ",IF((VLOOKUP($C26,All!$A:$AK,COLUMN()-1,FALSE)=0),"",VLOOKUP($C26,All!$A:$AK,COLUMN()-1,FALSE)))</f>
        <v xml:space="preserve"> </v>
      </c>
      <c r="V26" s="37" t="str">
        <f>IF($C26="-"," ",IF((VLOOKUP($C26,All!$A:$AK,COLUMN(),FALSE)=0),"",VLOOKUP($C26,All!$A:$AK,COLUMN(),FALSE)))</f>
        <v xml:space="preserve"> </v>
      </c>
      <c r="W26" s="13" t="str">
        <f>IF($C26="-"," ",IF((VLOOKUP($C26,All!$A:$AK,COLUMN(),FALSE)=0),"",VLOOKUP($C26,All!$A:$AK,COLUMN(),FALSE)))</f>
        <v xml:space="preserve"> </v>
      </c>
      <c r="X26" s="11" t="str">
        <f>IF($C26="-"," ",IF((VLOOKUP($C26,All!$A:$AK,COLUMN(),FALSE)=0),"",VLOOKUP($C26,All!$A:$AK,COLUMN(),FALSE)))</f>
        <v xml:space="preserve"> </v>
      </c>
      <c r="Y26" s="11" t="str">
        <f>IF($C26="-"," ",IF((VLOOKUP($C26,All!$A:$AK,COLUMN(),FALSE)=0),"",VLOOKUP($C26,All!$A:$AK,COLUMN(),FALSE)))</f>
        <v xml:space="preserve"> </v>
      </c>
      <c r="Z26" s="11" t="str">
        <f>IF($C26="-"," ",IF((VLOOKUP($C26,All!$A:$AK,COLUMN(),FALSE)=0),"",VLOOKUP($C26,All!$A:$AK,COLUMN(),FALSE)))</f>
        <v xml:space="preserve"> </v>
      </c>
      <c r="AA26" s="12" t="str">
        <f>IF($C26="-"," ",IF((VLOOKUP($C26,All!$A:$AK,COLUMN(),FALSE)=0),"",VLOOKUP($C26,All!$A:$AK,COLUMN(),FALSE)))</f>
        <v xml:space="preserve"> </v>
      </c>
      <c r="AB26" s="13" t="str">
        <f>IF($C26="-"," ",IF((VLOOKUP($C26,All!$A:$AK,COLUMN(),FALSE)=0),"",VLOOKUP($C26,All!$A:$AK,COLUMN(),FALSE)))</f>
        <v xml:space="preserve"> </v>
      </c>
      <c r="AC26" s="11" t="str">
        <f>IF($C26="-"," ",IF((VLOOKUP($C26,All!$A:$AK,COLUMN(),FALSE)=0),"",VLOOKUP($C26,All!$A:$AK,COLUMN(),FALSE)))</f>
        <v xml:space="preserve"> </v>
      </c>
      <c r="AD26" s="11" t="str">
        <f>IF($C26="-"," ",IF((VLOOKUP($C26,All!$A:$AK,COLUMN(),FALSE)=0),"",VLOOKUP($C26,All!$A:$AK,COLUMN(),FALSE)))</f>
        <v xml:space="preserve"> </v>
      </c>
      <c r="AE26" s="11" t="str">
        <f>IF($C26="-"," ",IF((VLOOKUP($C26,All!$A:$AK,COLUMN(),FALSE)=0),"",VLOOKUP($C26,All!$A:$AK,COLUMN(),FALSE)))</f>
        <v xml:space="preserve"> </v>
      </c>
      <c r="AF26" s="11" t="str">
        <f>IF($C26="-"," ",IF((VLOOKUP($C26,All!$A:$AK,COLUMN(),FALSE)=0),"",VLOOKUP($C26,All!$A:$AK,COLUMN(),FALSE)))</f>
        <v xml:space="preserve"> </v>
      </c>
      <c r="AG26" s="11" t="str">
        <f>IF($C26="-"," ",IF((VLOOKUP($C26,All!$A:$AK,COLUMN(),FALSE)=0),"",VLOOKUP($C26,All!$A:$AK,COLUMN(),FALSE)))</f>
        <v xml:space="preserve"> </v>
      </c>
      <c r="AH26" s="11" t="str">
        <f>IF($C26="-"," ",IF((VLOOKUP($C26,All!$A:$AK,COLUMN(),FALSE)=0),"",VLOOKUP($C26,All!$A:$AK,COLUMN(),FALSE)))</f>
        <v xml:space="preserve"> </v>
      </c>
      <c r="AI26" s="12" t="str">
        <f>IF($C26="-"," ",IF((VLOOKUP($C26,All!$A:$AK,COLUMN()+1,FALSE)=0),"",VLOOKUP($C26,All!$A:$AK,COLUMN()+1,FALSE)))</f>
        <v xml:space="preserve"> </v>
      </c>
      <c r="AJ26" s="16" t="str">
        <f>IF($C26="-"," ",IF((VLOOKUP($C26,All!$A:$AK,COLUMN()+1,FALSE)=0),"",VLOOKUP($C26,All!$A:$AK,COLUMN()+1,FALSE)))</f>
        <v xml:space="preserve"> </v>
      </c>
    </row>
    <row r="27" spans="1:36" ht="55.25" customHeight="1">
      <c r="A27" s="234"/>
      <c r="B27" s="11">
        <v>15</v>
      </c>
      <c r="C27" s="7" t="str">
        <f>IF(ISBLANK(E27),"-",VLOOKUP(D27&amp;E27,'programme list'!E:F,2,FALSE))</f>
        <v>-</v>
      </c>
      <c r="D27" s="45"/>
      <c r="E27" s="49"/>
      <c r="F27" s="4" t="str">
        <f>IF($C27="-"," ",IF((VLOOKUP($C27,All!$A:$AK,COLUMN()-1,FALSE)=0),"",VLOOKUP($C27,All!$A:$AK,COLUMN()-1,FALSE)))</f>
        <v xml:space="preserve"> </v>
      </c>
      <c r="G27" s="3" t="str">
        <f>IF($C27="-"," ",IF((VLOOKUP($C27,All!$A:$AK,COLUMN()-1,FALSE)=0),"",VLOOKUP($C27,All!$A:$AK,COLUMN()-1,FALSE)))</f>
        <v xml:space="preserve"> </v>
      </c>
      <c r="H27" s="8" t="str">
        <f>IF($C27="-"," ",IF((VLOOKUP($C27,All!$A:$AK,COLUMN()-1,FALSE)=0),"",VLOOKUP($C27,All!$A:$AK,COLUMN()-1,FALSE)))</f>
        <v xml:space="preserve"> </v>
      </c>
      <c r="I27" s="9" t="str">
        <f>IF($C27="-"," ",IF((VLOOKUP($C27,All!$A:$AK,COLUMN()-1,FALSE)=0),"",VLOOKUP($C27,All!$A:$AK,COLUMN()-1,FALSE)))</f>
        <v xml:space="preserve"> </v>
      </c>
      <c r="J27" s="10" t="str">
        <f>IF($C27="-"," ",IF((VLOOKUP($C27,All!$A:$AK,COLUMN()-1,FALSE)=0),"",VLOOKUP($C27,All!$A:$AK,COLUMN()-1,FALSE)))</f>
        <v xml:space="preserve"> </v>
      </c>
      <c r="K27" s="11" t="str">
        <f>IF($C27="-"," ",IF((VLOOKUP($C27,All!$A:$AK,COLUMN()-1,FALSE)=0),"",VLOOKUP($C27,All!$A:$AK,COLUMN()-1,FALSE)))</f>
        <v xml:space="preserve"> </v>
      </c>
      <c r="L27" s="11" t="str">
        <f>IF($C27="-"," ",IF((VLOOKUP($C27,All!$A:$AK,COLUMN()-1,FALSE)=0),"",VLOOKUP($C27,All!$A:$AK,COLUMN()-1,FALSE)))</f>
        <v xml:space="preserve"> </v>
      </c>
      <c r="M27" s="11" t="str">
        <f>IF($C27="-"," ",IF((VLOOKUP($C27,All!$A:$AK,COLUMN()-1,FALSE)=0),"",VLOOKUP($C27,All!$A:$AK,COLUMN()-1,FALSE)))</f>
        <v xml:space="preserve"> </v>
      </c>
      <c r="N27" s="12" t="str">
        <f>IF($C27="-"," ",IF((VLOOKUP($C27,All!$A:$AK,COLUMN()-1,FALSE)=0),"",VLOOKUP($C27,All!$A:$AK,COLUMN()-1,FALSE)))</f>
        <v xml:space="preserve"> </v>
      </c>
      <c r="O27" s="13" t="str">
        <f>IF($C27="-"," ",IF((VLOOKUP($C27,All!$A:$AK,COLUMN()-1,FALSE)=0),"",VLOOKUP($C27,All!$A:$AK,COLUMN()-1,FALSE)))</f>
        <v xml:space="preserve"> </v>
      </c>
      <c r="P27" s="11" t="str">
        <f>IF($C27="-"," ",IF((VLOOKUP($C27,All!$A:$AK,COLUMN()-1,FALSE)=0),"",VLOOKUP($C27,All!$A:$AK,COLUMN()-1,FALSE)))</f>
        <v xml:space="preserve"> </v>
      </c>
      <c r="Q27" s="11" t="str">
        <f>IF($C27="-"," ",IF((VLOOKUP($C27,All!$A:$AK,COLUMN()-1,FALSE)=0),"",VLOOKUP($C27,All!$A:$AK,COLUMN()-1,FALSE)))</f>
        <v xml:space="preserve"> </v>
      </c>
      <c r="R27" s="11" t="str">
        <f>IF($C27="-"," ",IF((VLOOKUP($C27,All!$A:$AK,COLUMN()-1,FALSE)=0),"",VLOOKUP($C27,All!$A:$AK,COLUMN()-1,FALSE)))</f>
        <v xml:space="preserve"> </v>
      </c>
      <c r="S27" s="11" t="str">
        <f>IF($C27="-"," ",IF((VLOOKUP($C27,All!$A:$AK,COLUMN()-1,FALSE)=0),"",VLOOKUP($C27,All!$A:$AK,COLUMN()-1,FALSE)))</f>
        <v xml:space="preserve"> </v>
      </c>
      <c r="T27" s="11" t="str">
        <f>IF($C27="-"," ",IF((VLOOKUP($C27,All!$A:$AK,COLUMN()-1,FALSE)=0),"",VLOOKUP($C27,All!$A:$AK,COLUMN()-1,FALSE)))</f>
        <v xml:space="preserve"> </v>
      </c>
      <c r="U27" s="11" t="str">
        <f>IF($C27="-"," ",IF((VLOOKUP($C27,All!$A:$AK,COLUMN()-1,FALSE)=0),"",VLOOKUP($C27,All!$A:$AK,COLUMN()-1,FALSE)))</f>
        <v xml:space="preserve"> </v>
      </c>
      <c r="V27" s="37" t="str">
        <f>IF($C27="-"," ",IF((VLOOKUP($C27,All!$A:$AK,COLUMN(),FALSE)=0),"",VLOOKUP($C27,All!$A:$AK,COLUMN(),FALSE)))</f>
        <v xml:space="preserve"> </v>
      </c>
      <c r="W27" s="13" t="str">
        <f>IF($C27="-"," ",IF((VLOOKUP($C27,All!$A:$AK,COLUMN(),FALSE)=0),"",VLOOKUP($C27,All!$A:$AK,COLUMN(),FALSE)))</f>
        <v xml:space="preserve"> </v>
      </c>
      <c r="X27" s="11" t="str">
        <f>IF($C27="-"," ",IF((VLOOKUP($C27,All!$A:$AK,COLUMN(),FALSE)=0),"",VLOOKUP($C27,All!$A:$AK,COLUMN(),FALSE)))</f>
        <v xml:space="preserve"> </v>
      </c>
      <c r="Y27" s="11" t="str">
        <f>IF($C27="-"," ",IF((VLOOKUP($C27,All!$A:$AK,COLUMN(),FALSE)=0),"",VLOOKUP($C27,All!$A:$AK,COLUMN(),FALSE)))</f>
        <v xml:space="preserve"> </v>
      </c>
      <c r="Z27" s="11" t="str">
        <f>IF($C27="-"," ",IF((VLOOKUP($C27,All!$A:$AK,COLUMN(),FALSE)=0),"",VLOOKUP($C27,All!$A:$AK,COLUMN(),FALSE)))</f>
        <v xml:space="preserve"> </v>
      </c>
      <c r="AA27" s="12" t="str">
        <f>IF($C27="-"," ",IF((VLOOKUP($C27,All!$A:$AK,COLUMN(),FALSE)=0),"",VLOOKUP($C27,All!$A:$AK,COLUMN(),FALSE)))</f>
        <v xml:space="preserve"> </v>
      </c>
      <c r="AB27" s="13" t="str">
        <f>IF($C27="-"," ",IF((VLOOKUP($C27,All!$A:$AK,COLUMN(),FALSE)=0),"",VLOOKUP($C27,All!$A:$AK,COLUMN(),FALSE)))</f>
        <v xml:space="preserve"> </v>
      </c>
      <c r="AC27" s="11" t="str">
        <f>IF($C27="-"," ",IF((VLOOKUP($C27,All!$A:$AK,COLUMN(),FALSE)=0),"",VLOOKUP($C27,All!$A:$AK,COLUMN(),FALSE)))</f>
        <v xml:space="preserve"> </v>
      </c>
      <c r="AD27" s="11" t="str">
        <f>IF($C27="-"," ",IF((VLOOKUP($C27,All!$A:$AK,COLUMN(),FALSE)=0),"",VLOOKUP($C27,All!$A:$AK,COLUMN(),FALSE)))</f>
        <v xml:space="preserve"> </v>
      </c>
      <c r="AE27" s="11" t="str">
        <f>IF($C27="-"," ",IF((VLOOKUP($C27,All!$A:$AK,COLUMN(),FALSE)=0),"",VLOOKUP($C27,All!$A:$AK,COLUMN(),FALSE)))</f>
        <v xml:space="preserve"> </v>
      </c>
      <c r="AF27" s="11" t="str">
        <f>IF($C27="-"," ",IF((VLOOKUP($C27,All!$A:$AK,COLUMN(),FALSE)=0),"",VLOOKUP($C27,All!$A:$AK,COLUMN(),FALSE)))</f>
        <v xml:space="preserve"> </v>
      </c>
      <c r="AG27" s="11" t="str">
        <f>IF($C27="-"," ",IF((VLOOKUP($C27,All!$A:$AK,COLUMN(),FALSE)=0),"",VLOOKUP($C27,All!$A:$AK,COLUMN(),FALSE)))</f>
        <v xml:space="preserve"> </v>
      </c>
      <c r="AH27" s="11" t="str">
        <f>IF($C27="-"," ",IF((VLOOKUP($C27,All!$A:$AK,COLUMN(),FALSE)=0),"",VLOOKUP($C27,All!$A:$AK,COLUMN(),FALSE)))</f>
        <v xml:space="preserve"> </v>
      </c>
      <c r="AI27" s="12" t="str">
        <f>IF($C27="-"," ",IF((VLOOKUP($C27,All!$A:$AK,COLUMN()+1,FALSE)=0),"",VLOOKUP($C27,All!$A:$AK,COLUMN()+1,FALSE)))</f>
        <v xml:space="preserve"> </v>
      </c>
      <c r="AJ27" s="16" t="str">
        <f>IF($C27="-"," ",IF((VLOOKUP($C27,All!$A:$AK,COLUMN()+1,FALSE)=0),"",VLOOKUP($C27,All!$A:$AK,COLUMN()+1,FALSE)))</f>
        <v xml:space="preserve"> </v>
      </c>
    </row>
    <row r="28" spans="1:36" ht="55.25" customHeight="1">
      <c r="A28" s="232" t="s">
        <v>69</v>
      </c>
      <c r="B28" s="11">
        <v>16</v>
      </c>
      <c r="C28" s="7" t="str">
        <f>IF(ISBLANK(E28),"-",VLOOKUP(D28&amp;E28,'programme list'!E:F,2,FALSE))</f>
        <v>-</v>
      </c>
      <c r="D28" s="45"/>
      <c r="E28" s="49"/>
      <c r="F28" s="4" t="str">
        <f>IF($C28="-"," ",IF((VLOOKUP($C28,All!$A:$AK,COLUMN()-1,FALSE)=0),"",VLOOKUP($C28,All!$A:$AK,COLUMN()-1,FALSE)))</f>
        <v xml:space="preserve"> </v>
      </c>
      <c r="G28" s="3" t="str">
        <f>IF($C28="-"," ",IF((VLOOKUP($C28,All!$A:$AK,COLUMN()-1,FALSE)=0),"",VLOOKUP($C28,All!$A:$AK,COLUMN()-1,FALSE)))</f>
        <v xml:space="preserve"> </v>
      </c>
      <c r="H28" s="8" t="str">
        <f>IF($C28="-"," ",IF((VLOOKUP($C28,All!$A:$AK,COLUMN()-1,FALSE)=0),"",VLOOKUP($C28,All!$A:$AK,COLUMN()-1,FALSE)))</f>
        <v xml:space="preserve"> </v>
      </c>
      <c r="I28" s="9" t="str">
        <f>IF($C28="-"," ",IF((VLOOKUP($C28,All!$A:$AK,COLUMN()-1,FALSE)=0),"",VLOOKUP($C28,All!$A:$AK,COLUMN()-1,FALSE)))</f>
        <v xml:space="preserve"> </v>
      </c>
      <c r="J28" s="10" t="str">
        <f>IF($C28="-"," ",IF((VLOOKUP($C28,All!$A:$AK,COLUMN()-1,FALSE)=0),"",VLOOKUP($C28,All!$A:$AK,COLUMN()-1,FALSE)))</f>
        <v xml:space="preserve"> </v>
      </c>
      <c r="K28" s="11" t="str">
        <f>IF($C28="-"," ",IF((VLOOKUP($C28,All!$A:$AK,COLUMN()-1,FALSE)=0),"",VLOOKUP($C28,All!$A:$AK,COLUMN()-1,FALSE)))</f>
        <v xml:space="preserve"> </v>
      </c>
      <c r="L28" s="11" t="str">
        <f>IF($C28="-"," ",IF((VLOOKUP($C28,All!$A:$AK,COLUMN()-1,FALSE)=0),"",VLOOKUP($C28,All!$A:$AK,COLUMN()-1,FALSE)))</f>
        <v xml:space="preserve"> </v>
      </c>
      <c r="M28" s="11" t="str">
        <f>IF($C28="-"," ",IF((VLOOKUP($C28,All!$A:$AK,COLUMN()-1,FALSE)=0),"",VLOOKUP($C28,All!$A:$AK,COLUMN()-1,FALSE)))</f>
        <v xml:space="preserve"> </v>
      </c>
      <c r="N28" s="12" t="str">
        <f>IF($C28="-"," ",IF((VLOOKUP($C28,All!$A:$AK,COLUMN()-1,FALSE)=0),"",VLOOKUP($C28,All!$A:$AK,COLUMN()-1,FALSE)))</f>
        <v xml:space="preserve"> </v>
      </c>
      <c r="O28" s="13" t="str">
        <f>IF($C28="-"," ",IF((VLOOKUP($C28,All!$A:$AK,COLUMN()-1,FALSE)=0),"",VLOOKUP($C28,All!$A:$AK,COLUMN()-1,FALSE)))</f>
        <v xml:space="preserve"> </v>
      </c>
      <c r="P28" s="11" t="str">
        <f>IF($C28="-"," ",IF((VLOOKUP($C28,All!$A:$AK,COLUMN()-1,FALSE)=0),"",VLOOKUP($C28,All!$A:$AK,COLUMN()-1,FALSE)))</f>
        <v xml:space="preserve"> </v>
      </c>
      <c r="Q28" s="11" t="str">
        <f>IF($C28="-"," ",IF((VLOOKUP($C28,All!$A:$AK,COLUMN()-1,FALSE)=0),"",VLOOKUP($C28,All!$A:$AK,COLUMN()-1,FALSE)))</f>
        <v xml:space="preserve"> </v>
      </c>
      <c r="R28" s="11" t="str">
        <f>IF($C28="-"," ",IF((VLOOKUP($C28,All!$A:$AK,COLUMN()-1,FALSE)=0),"",VLOOKUP($C28,All!$A:$AK,COLUMN()-1,FALSE)))</f>
        <v xml:space="preserve"> </v>
      </c>
      <c r="S28" s="11" t="str">
        <f>IF($C28="-"," ",IF((VLOOKUP($C28,All!$A:$AK,COLUMN()-1,FALSE)=0),"",VLOOKUP($C28,All!$A:$AK,COLUMN()-1,FALSE)))</f>
        <v xml:space="preserve"> </v>
      </c>
      <c r="T28" s="11" t="str">
        <f>IF($C28="-"," ",IF((VLOOKUP($C28,All!$A:$AK,COLUMN()-1,FALSE)=0),"",VLOOKUP($C28,All!$A:$AK,COLUMN()-1,FALSE)))</f>
        <v xml:space="preserve"> </v>
      </c>
      <c r="U28" s="11" t="str">
        <f>IF($C28="-"," ",IF((VLOOKUP($C28,All!$A:$AK,COLUMN()-1,FALSE)=0),"",VLOOKUP($C28,All!$A:$AK,COLUMN()-1,FALSE)))</f>
        <v xml:space="preserve"> </v>
      </c>
      <c r="V28" s="37" t="str">
        <f>IF($C28="-"," ",IF((VLOOKUP($C28,All!$A:$AK,COLUMN(),FALSE)=0),"",VLOOKUP($C28,All!$A:$AK,COLUMN(),FALSE)))</f>
        <v xml:space="preserve"> </v>
      </c>
      <c r="W28" s="13" t="str">
        <f>IF($C28="-"," ",IF((VLOOKUP($C28,All!$A:$AK,COLUMN(),FALSE)=0),"",VLOOKUP($C28,All!$A:$AK,COLUMN(),FALSE)))</f>
        <v xml:space="preserve"> </v>
      </c>
      <c r="X28" s="11" t="str">
        <f>IF($C28="-"," ",IF((VLOOKUP($C28,All!$A:$AK,COLUMN(),FALSE)=0),"",VLOOKUP($C28,All!$A:$AK,COLUMN(),FALSE)))</f>
        <v xml:space="preserve"> </v>
      </c>
      <c r="Y28" s="11" t="str">
        <f>IF($C28="-"," ",IF((VLOOKUP($C28,All!$A:$AK,COLUMN(),FALSE)=0),"",VLOOKUP($C28,All!$A:$AK,COLUMN(),FALSE)))</f>
        <v xml:space="preserve"> </v>
      </c>
      <c r="Z28" s="11" t="str">
        <f>IF($C28="-"," ",IF((VLOOKUP($C28,All!$A:$AK,COLUMN(),FALSE)=0),"",VLOOKUP($C28,All!$A:$AK,COLUMN(),FALSE)))</f>
        <v xml:space="preserve"> </v>
      </c>
      <c r="AA28" s="12" t="str">
        <f>IF($C28="-"," ",IF((VLOOKUP($C28,All!$A:$AK,COLUMN(),FALSE)=0),"",VLOOKUP($C28,All!$A:$AK,COLUMN(),FALSE)))</f>
        <v xml:space="preserve"> </v>
      </c>
      <c r="AB28" s="13" t="str">
        <f>IF($C28="-"," ",IF((VLOOKUP($C28,All!$A:$AK,COLUMN(),FALSE)=0),"",VLOOKUP($C28,All!$A:$AK,COLUMN(),FALSE)))</f>
        <v xml:space="preserve"> </v>
      </c>
      <c r="AC28" s="11" t="str">
        <f>IF($C28="-"," ",IF((VLOOKUP($C28,All!$A:$AK,COLUMN(),FALSE)=0),"",VLOOKUP($C28,All!$A:$AK,COLUMN(),FALSE)))</f>
        <v xml:space="preserve"> </v>
      </c>
      <c r="AD28" s="11" t="str">
        <f>IF($C28="-"," ",IF((VLOOKUP($C28,All!$A:$AK,COLUMN(),FALSE)=0),"",VLOOKUP($C28,All!$A:$AK,COLUMN(),FALSE)))</f>
        <v xml:space="preserve"> </v>
      </c>
      <c r="AE28" s="11" t="str">
        <f>IF($C28="-"," ",IF((VLOOKUP($C28,All!$A:$AK,COLUMN(),FALSE)=0),"",VLOOKUP($C28,All!$A:$AK,COLUMN(),FALSE)))</f>
        <v xml:space="preserve"> </v>
      </c>
      <c r="AF28" s="11" t="str">
        <f>IF($C28="-"," ",IF((VLOOKUP($C28,All!$A:$AK,COLUMN(),FALSE)=0),"",VLOOKUP($C28,All!$A:$AK,COLUMN(),FALSE)))</f>
        <v xml:space="preserve"> </v>
      </c>
      <c r="AG28" s="11" t="str">
        <f>IF($C28="-"," ",IF((VLOOKUP($C28,All!$A:$AK,COLUMN(),FALSE)=0),"",VLOOKUP($C28,All!$A:$AK,COLUMN(),FALSE)))</f>
        <v xml:space="preserve"> </v>
      </c>
      <c r="AH28" s="11" t="str">
        <f>IF($C28="-"," ",IF((VLOOKUP($C28,All!$A:$AK,COLUMN(),FALSE)=0),"",VLOOKUP($C28,All!$A:$AK,COLUMN(),FALSE)))</f>
        <v xml:space="preserve"> </v>
      </c>
      <c r="AI28" s="12" t="str">
        <f>IF($C28="-"," ",IF((VLOOKUP($C28,All!$A:$AK,COLUMN()+1,FALSE)=0),"",VLOOKUP($C28,All!$A:$AK,COLUMN()+1,FALSE)))</f>
        <v xml:space="preserve"> </v>
      </c>
      <c r="AJ28" s="16" t="str">
        <f>IF($C28="-"," ",IF((VLOOKUP($C28,All!$A:$AK,COLUMN()+1,FALSE)=0),"",VLOOKUP($C28,All!$A:$AK,COLUMN()+1,FALSE)))</f>
        <v xml:space="preserve"> </v>
      </c>
    </row>
    <row r="29" spans="1:36" ht="55.25" customHeight="1">
      <c r="A29" s="233"/>
      <c r="B29" s="11">
        <v>17</v>
      </c>
      <c r="C29" s="7" t="str">
        <f>IF(ISBLANK(E29),"-",VLOOKUP(D29&amp;E29,'programme list'!E:F,2,FALSE))</f>
        <v>-</v>
      </c>
      <c r="D29" s="45"/>
      <c r="E29" s="49"/>
      <c r="F29" s="4" t="str">
        <f>IF($C29="-"," ",IF((VLOOKUP($C29,All!$A:$AK,COLUMN()-1,FALSE)=0),"",VLOOKUP($C29,All!$A:$AK,COLUMN()-1,FALSE)))</f>
        <v xml:space="preserve"> </v>
      </c>
      <c r="G29" s="3" t="str">
        <f>IF($C29="-"," ",IF((VLOOKUP($C29,All!$A:$AK,COLUMN()-1,FALSE)=0),"",VLOOKUP($C29,All!$A:$AK,COLUMN()-1,FALSE)))</f>
        <v xml:space="preserve"> </v>
      </c>
      <c r="H29" s="8" t="str">
        <f>IF($C29="-"," ",IF((VLOOKUP($C29,All!$A:$AK,COLUMN()-1,FALSE)=0),"",VLOOKUP($C29,All!$A:$AK,COLUMN()-1,FALSE)))</f>
        <v xml:space="preserve"> </v>
      </c>
      <c r="I29" s="9" t="str">
        <f>IF($C29="-"," ",IF((VLOOKUP($C29,All!$A:$AK,COLUMN()-1,FALSE)=0),"",VLOOKUP($C29,All!$A:$AK,COLUMN()-1,FALSE)))</f>
        <v xml:space="preserve"> </v>
      </c>
      <c r="J29" s="10" t="str">
        <f>IF($C29="-"," ",IF((VLOOKUP($C29,All!$A:$AK,COLUMN()-1,FALSE)=0),"",VLOOKUP($C29,All!$A:$AK,COLUMN()-1,FALSE)))</f>
        <v xml:space="preserve"> </v>
      </c>
      <c r="K29" s="11" t="str">
        <f>IF($C29="-"," ",IF((VLOOKUP($C29,All!$A:$AK,COLUMN()-1,FALSE)=0),"",VLOOKUP($C29,All!$A:$AK,COLUMN()-1,FALSE)))</f>
        <v xml:space="preserve"> </v>
      </c>
      <c r="L29" s="11" t="str">
        <f>IF($C29="-"," ",IF((VLOOKUP($C29,All!$A:$AK,COLUMN()-1,FALSE)=0),"",VLOOKUP($C29,All!$A:$AK,COLUMN()-1,FALSE)))</f>
        <v xml:space="preserve"> </v>
      </c>
      <c r="M29" s="11" t="str">
        <f>IF($C29="-"," ",IF((VLOOKUP($C29,All!$A:$AK,COLUMN()-1,FALSE)=0),"",VLOOKUP($C29,All!$A:$AK,COLUMN()-1,FALSE)))</f>
        <v xml:space="preserve"> </v>
      </c>
      <c r="N29" s="12" t="str">
        <f>IF($C29="-"," ",IF((VLOOKUP($C29,All!$A:$AK,COLUMN()-1,FALSE)=0),"",VLOOKUP($C29,All!$A:$AK,COLUMN()-1,FALSE)))</f>
        <v xml:space="preserve"> </v>
      </c>
      <c r="O29" s="13" t="str">
        <f>IF($C29="-"," ",IF((VLOOKUP($C29,All!$A:$AK,COLUMN()-1,FALSE)=0),"",VLOOKUP($C29,All!$A:$AK,COLUMN()-1,FALSE)))</f>
        <v xml:space="preserve"> </v>
      </c>
      <c r="P29" s="11" t="str">
        <f>IF($C29="-"," ",IF((VLOOKUP($C29,All!$A:$AK,COLUMN()-1,FALSE)=0),"",VLOOKUP($C29,All!$A:$AK,COLUMN()-1,FALSE)))</f>
        <v xml:space="preserve"> </v>
      </c>
      <c r="Q29" s="11" t="str">
        <f>IF($C29="-"," ",IF((VLOOKUP($C29,All!$A:$AK,COLUMN()-1,FALSE)=0),"",VLOOKUP($C29,All!$A:$AK,COLUMN()-1,FALSE)))</f>
        <v xml:space="preserve"> </v>
      </c>
      <c r="R29" s="11" t="str">
        <f>IF($C29="-"," ",IF((VLOOKUP($C29,All!$A:$AK,COLUMN()-1,FALSE)=0),"",VLOOKUP($C29,All!$A:$AK,COLUMN()-1,FALSE)))</f>
        <v xml:space="preserve"> </v>
      </c>
      <c r="S29" s="11" t="str">
        <f>IF($C29="-"," ",IF((VLOOKUP($C29,All!$A:$AK,COLUMN()-1,FALSE)=0),"",VLOOKUP($C29,All!$A:$AK,COLUMN()-1,FALSE)))</f>
        <v xml:space="preserve"> </v>
      </c>
      <c r="T29" s="11" t="str">
        <f>IF($C29="-"," ",IF((VLOOKUP($C29,All!$A:$AK,COLUMN()-1,FALSE)=0),"",VLOOKUP($C29,All!$A:$AK,COLUMN()-1,FALSE)))</f>
        <v xml:space="preserve"> </v>
      </c>
      <c r="U29" s="11" t="str">
        <f>IF($C29="-"," ",IF((VLOOKUP($C29,All!$A:$AK,COLUMN()-1,FALSE)=0),"",VLOOKUP($C29,All!$A:$AK,COLUMN()-1,FALSE)))</f>
        <v xml:space="preserve"> </v>
      </c>
      <c r="V29" s="37" t="str">
        <f>IF($C29="-"," ",IF((VLOOKUP($C29,All!$A:$AK,COLUMN(),FALSE)=0),"",VLOOKUP($C29,All!$A:$AK,COLUMN(),FALSE)))</f>
        <v xml:space="preserve"> </v>
      </c>
      <c r="W29" s="13" t="str">
        <f>IF($C29="-"," ",IF((VLOOKUP($C29,All!$A:$AK,COLUMN(),FALSE)=0),"",VLOOKUP($C29,All!$A:$AK,COLUMN(),FALSE)))</f>
        <v xml:space="preserve"> </v>
      </c>
      <c r="X29" s="11" t="str">
        <f>IF($C29="-"," ",IF((VLOOKUP($C29,All!$A:$AK,COLUMN(),FALSE)=0),"",VLOOKUP($C29,All!$A:$AK,COLUMN(),FALSE)))</f>
        <v xml:space="preserve"> </v>
      </c>
      <c r="Y29" s="11" t="str">
        <f>IF($C29="-"," ",IF((VLOOKUP($C29,All!$A:$AK,COLUMN(),FALSE)=0),"",VLOOKUP($C29,All!$A:$AK,COLUMN(),FALSE)))</f>
        <v xml:space="preserve"> </v>
      </c>
      <c r="Z29" s="11" t="str">
        <f>IF($C29="-"," ",IF((VLOOKUP($C29,All!$A:$AK,COLUMN(),FALSE)=0),"",VLOOKUP($C29,All!$A:$AK,COLUMN(),FALSE)))</f>
        <v xml:space="preserve"> </v>
      </c>
      <c r="AA29" s="12" t="str">
        <f>IF($C29="-"," ",IF((VLOOKUP($C29,All!$A:$AK,COLUMN(),FALSE)=0),"",VLOOKUP($C29,All!$A:$AK,COLUMN(),FALSE)))</f>
        <v xml:space="preserve"> </v>
      </c>
      <c r="AB29" s="13" t="str">
        <f>IF($C29="-"," ",IF((VLOOKUP($C29,All!$A:$AK,COLUMN(),FALSE)=0),"",VLOOKUP($C29,All!$A:$AK,COLUMN(),FALSE)))</f>
        <v xml:space="preserve"> </v>
      </c>
      <c r="AC29" s="11" t="str">
        <f>IF($C29="-"," ",IF((VLOOKUP($C29,All!$A:$AK,COLUMN(),FALSE)=0),"",VLOOKUP($C29,All!$A:$AK,COLUMN(),FALSE)))</f>
        <v xml:space="preserve"> </v>
      </c>
      <c r="AD29" s="11" t="str">
        <f>IF($C29="-"," ",IF((VLOOKUP($C29,All!$A:$AK,COLUMN(),FALSE)=0),"",VLOOKUP($C29,All!$A:$AK,COLUMN(),FALSE)))</f>
        <v xml:space="preserve"> </v>
      </c>
      <c r="AE29" s="11" t="str">
        <f>IF($C29="-"," ",IF((VLOOKUP($C29,All!$A:$AK,COLUMN(),FALSE)=0),"",VLOOKUP($C29,All!$A:$AK,COLUMN(),FALSE)))</f>
        <v xml:space="preserve"> </v>
      </c>
      <c r="AF29" s="11" t="str">
        <f>IF($C29="-"," ",IF((VLOOKUP($C29,All!$A:$AK,COLUMN(),FALSE)=0),"",VLOOKUP($C29,All!$A:$AK,COLUMN(),FALSE)))</f>
        <v xml:space="preserve"> </v>
      </c>
      <c r="AG29" s="11" t="str">
        <f>IF($C29="-"," ",IF((VLOOKUP($C29,All!$A:$AK,COLUMN(),FALSE)=0),"",VLOOKUP($C29,All!$A:$AK,COLUMN(),FALSE)))</f>
        <v xml:space="preserve"> </v>
      </c>
      <c r="AH29" s="11" t="str">
        <f>IF($C29="-"," ",IF((VLOOKUP($C29,All!$A:$AK,COLUMN(),FALSE)=0),"",VLOOKUP($C29,All!$A:$AK,COLUMN(),FALSE)))</f>
        <v xml:space="preserve"> </v>
      </c>
      <c r="AI29" s="12" t="str">
        <f>IF($C29="-"," ",IF((VLOOKUP($C29,All!$A:$AK,COLUMN()+1,FALSE)=0),"",VLOOKUP($C29,All!$A:$AK,COLUMN()+1,FALSE)))</f>
        <v xml:space="preserve"> </v>
      </c>
      <c r="AJ29" s="16" t="str">
        <f>IF($C29="-"," ",IF((VLOOKUP($C29,All!$A:$AK,COLUMN()+1,FALSE)=0),"",VLOOKUP($C29,All!$A:$AK,COLUMN()+1,FALSE)))</f>
        <v xml:space="preserve"> </v>
      </c>
    </row>
    <row r="30" spans="1:36" ht="55.25" customHeight="1">
      <c r="A30" s="233"/>
      <c r="B30" s="11">
        <v>18</v>
      </c>
      <c r="C30" s="7" t="str">
        <f>IF(ISBLANK(E30),"-",VLOOKUP(D30&amp;E30,'programme list'!E:F,2,FALSE))</f>
        <v>-</v>
      </c>
      <c r="D30" s="45"/>
      <c r="E30" s="49"/>
      <c r="F30" s="4" t="str">
        <f>IF($C30="-"," ",IF((VLOOKUP($C30,All!$A:$AK,COLUMN()-1,FALSE)=0),"",VLOOKUP($C30,All!$A:$AK,COLUMN()-1,FALSE)))</f>
        <v xml:space="preserve"> </v>
      </c>
      <c r="G30" s="3" t="str">
        <f>IF($C30="-"," ",IF((VLOOKUP($C30,All!$A:$AK,COLUMN()-1,FALSE)=0),"",VLOOKUP($C30,All!$A:$AK,COLUMN()-1,FALSE)))</f>
        <v xml:space="preserve"> </v>
      </c>
      <c r="H30" s="8" t="str">
        <f>IF($C30="-"," ",IF((VLOOKUP($C30,All!$A:$AK,COLUMN()-1,FALSE)=0),"",VLOOKUP($C30,All!$A:$AK,COLUMN()-1,FALSE)))</f>
        <v xml:space="preserve"> </v>
      </c>
      <c r="I30" s="9" t="str">
        <f>IF($C30="-"," ",IF((VLOOKUP($C30,All!$A:$AK,COLUMN()-1,FALSE)=0),"",VLOOKUP($C30,All!$A:$AK,COLUMN()-1,FALSE)))</f>
        <v xml:space="preserve"> </v>
      </c>
      <c r="J30" s="10" t="str">
        <f>IF($C30="-"," ",IF((VLOOKUP($C30,All!$A:$AK,COLUMN()-1,FALSE)=0),"",VLOOKUP($C30,All!$A:$AK,COLUMN()-1,FALSE)))</f>
        <v xml:space="preserve"> </v>
      </c>
      <c r="K30" s="11" t="str">
        <f>IF($C30="-"," ",IF((VLOOKUP($C30,All!$A:$AK,COLUMN()-1,FALSE)=0),"",VLOOKUP($C30,All!$A:$AK,COLUMN()-1,FALSE)))</f>
        <v xml:space="preserve"> </v>
      </c>
      <c r="L30" s="11" t="str">
        <f>IF($C30="-"," ",IF((VLOOKUP($C30,All!$A:$AK,COLUMN()-1,FALSE)=0),"",VLOOKUP($C30,All!$A:$AK,COLUMN()-1,FALSE)))</f>
        <v xml:space="preserve"> </v>
      </c>
      <c r="M30" s="11" t="str">
        <f>IF($C30="-"," ",IF((VLOOKUP($C30,All!$A:$AK,COLUMN()-1,FALSE)=0),"",VLOOKUP($C30,All!$A:$AK,COLUMN()-1,FALSE)))</f>
        <v xml:space="preserve"> </v>
      </c>
      <c r="N30" s="12" t="str">
        <f>IF($C30="-"," ",IF((VLOOKUP($C30,All!$A:$AK,COLUMN()-1,FALSE)=0),"",VLOOKUP($C30,All!$A:$AK,COLUMN()-1,FALSE)))</f>
        <v xml:space="preserve"> </v>
      </c>
      <c r="O30" s="13" t="str">
        <f>IF($C30="-"," ",IF((VLOOKUP($C30,All!$A:$AK,COLUMN()-1,FALSE)=0),"",VLOOKUP($C30,All!$A:$AK,COLUMN()-1,FALSE)))</f>
        <v xml:space="preserve"> </v>
      </c>
      <c r="P30" s="11" t="str">
        <f>IF($C30="-"," ",IF((VLOOKUP($C30,All!$A:$AK,COLUMN()-1,FALSE)=0),"",VLOOKUP($C30,All!$A:$AK,COLUMN()-1,FALSE)))</f>
        <v xml:space="preserve"> </v>
      </c>
      <c r="Q30" s="11" t="str">
        <f>IF($C30="-"," ",IF((VLOOKUP($C30,All!$A:$AK,COLUMN()-1,FALSE)=0),"",VLOOKUP($C30,All!$A:$AK,COLUMN()-1,FALSE)))</f>
        <v xml:space="preserve"> </v>
      </c>
      <c r="R30" s="11" t="str">
        <f>IF($C30="-"," ",IF((VLOOKUP($C30,All!$A:$AK,COLUMN()-1,FALSE)=0),"",VLOOKUP($C30,All!$A:$AK,COLUMN()-1,FALSE)))</f>
        <v xml:space="preserve"> </v>
      </c>
      <c r="S30" s="11" t="str">
        <f>IF($C30="-"," ",IF((VLOOKUP($C30,All!$A:$AK,COLUMN()-1,FALSE)=0),"",VLOOKUP($C30,All!$A:$AK,COLUMN()-1,FALSE)))</f>
        <v xml:space="preserve"> </v>
      </c>
      <c r="T30" s="11" t="str">
        <f>IF($C30="-"," ",IF((VLOOKUP($C30,All!$A:$AK,COLUMN()-1,FALSE)=0),"",VLOOKUP($C30,All!$A:$AK,COLUMN()-1,FALSE)))</f>
        <v xml:space="preserve"> </v>
      </c>
      <c r="U30" s="11" t="str">
        <f>IF($C30="-"," ",IF((VLOOKUP($C30,All!$A:$AK,COLUMN()-1,FALSE)=0),"",VLOOKUP($C30,All!$A:$AK,COLUMN()-1,FALSE)))</f>
        <v xml:space="preserve"> </v>
      </c>
      <c r="V30" s="37" t="str">
        <f>IF($C30="-"," ",IF((VLOOKUP($C30,All!$A:$AK,COLUMN(),FALSE)=0),"",VLOOKUP($C30,All!$A:$AK,COLUMN(),FALSE)))</f>
        <v xml:space="preserve"> </v>
      </c>
      <c r="W30" s="13" t="str">
        <f>IF($C30="-"," ",IF((VLOOKUP($C30,All!$A:$AK,COLUMN(),FALSE)=0),"",VLOOKUP($C30,All!$A:$AK,COLUMN(),FALSE)))</f>
        <v xml:space="preserve"> </v>
      </c>
      <c r="X30" s="11" t="str">
        <f>IF($C30="-"," ",IF((VLOOKUP($C30,All!$A:$AK,COLUMN(),FALSE)=0),"",VLOOKUP($C30,All!$A:$AK,COLUMN(),FALSE)))</f>
        <v xml:space="preserve"> </v>
      </c>
      <c r="Y30" s="11" t="str">
        <f>IF($C30="-"," ",IF((VLOOKUP($C30,All!$A:$AK,COLUMN(),FALSE)=0),"",VLOOKUP($C30,All!$A:$AK,COLUMN(),FALSE)))</f>
        <v xml:space="preserve"> </v>
      </c>
      <c r="Z30" s="11" t="str">
        <f>IF($C30="-"," ",IF((VLOOKUP($C30,All!$A:$AK,COLUMN(),FALSE)=0),"",VLOOKUP($C30,All!$A:$AK,COLUMN(),FALSE)))</f>
        <v xml:space="preserve"> </v>
      </c>
      <c r="AA30" s="12" t="str">
        <f>IF($C30="-"," ",IF((VLOOKUP($C30,All!$A:$AK,COLUMN(),FALSE)=0),"",VLOOKUP($C30,All!$A:$AK,COLUMN(),FALSE)))</f>
        <v xml:space="preserve"> </v>
      </c>
      <c r="AB30" s="13" t="str">
        <f>IF($C30="-"," ",IF((VLOOKUP($C30,All!$A:$AK,COLUMN(),FALSE)=0),"",VLOOKUP($C30,All!$A:$AK,COLUMN(),FALSE)))</f>
        <v xml:space="preserve"> </v>
      </c>
      <c r="AC30" s="11" t="str">
        <f>IF($C30="-"," ",IF((VLOOKUP($C30,All!$A:$AK,COLUMN(),FALSE)=0),"",VLOOKUP($C30,All!$A:$AK,COLUMN(),FALSE)))</f>
        <v xml:space="preserve"> </v>
      </c>
      <c r="AD30" s="11" t="str">
        <f>IF($C30="-"," ",IF((VLOOKUP($C30,All!$A:$AK,COLUMN(),FALSE)=0),"",VLOOKUP($C30,All!$A:$AK,COLUMN(),FALSE)))</f>
        <v xml:space="preserve"> </v>
      </c>
      <c r="AE30" s="11" t="str">
        <f>IF($C30="-"," ",IF((VLOOKUP($C30,All!$A:$AK,COLUMN(),FALSE)=0),"",VLOOKUP($C30,All!$A:$AK,COLUMN(),FALSE)))</f>
        <v xml:space="preserve"> </v>
      </c>
      <c r="AF30" s="11" t="str">
        <f>IF($C30="-"," ",IF((VLOOKUP($C30,All!$A:$AK,COLUMN(),FALSE)=0),"",VLOOKUP($C30,All!$A:$AK,COLUMN(),FALSE)))</f>
        <v xml:space="preserve"> </v>
      </c>
      <c r="AG30" s="11" t="str">
        <f>IF($C30="-"," ",IF((VLOOKUP($C30,All!$A:$AK,COLUMN(),FALSE)=0),"",VLOOKUP($C30,All!$A:$AK,COLUMN(),FALSE)))</f>
        <v xml:space="preserve"> </v>
      </c>
      <c r="AH30" s="11" t="str">
        <f>IF($C30="-"," ",IF((VLOOKUP($C30,All!$A:$AK,COLUMN(),FALSE)=0),"",VLOOKUP($C30,All!$A:$AK,COLUMN(),FALSE)))</f>
        <v xml:space="preserve"> </v>
      </c>
      <c r="AI30" s="12" t="str">
        <f>IF($C30="-"," ",IF((VLOOKUP($C30,All!$A:$AK,COLUMN()+1,FALSE)=0),"",VLOOKUP($C30,All!$A:$AK,COLUMN()+1,FALSE)))</f>
        <v xml:space="preserve"> </v>
      </c>
      <c r="AJ30" s="16" t="str">
        <f>IF($C30="-"," ",IF((VLOOKUP($C30,All!$A:$AK,COLUMN()+1,FALSE)=0),"",VLOOKUP($C30,All!$A:$AK,COLUMN()+1,FALSE)))</f>
        <v xml:space="preserve"> </v>
      </c>
    </row>
    <row r="31" spans="1:36" ht="55.25" customHeight="1">
      <c r="A31" s="233"/>
      <c r="B31" s="11">
        <v>19</v>
      </c>
      <c r="C31" s="7" t="str">
        <f>IF(ISBLANK(E31),"-",VLOOKUP(D31&amp;E31,'programme list'!E:F,2,FALSE))</f>
        <v>-</v>
      </c>
      <c r="D31" s="45"/>
      <c r="E31" s="49"/>
      <c r="F31" s="4" t="str">
        <f>IF($C31="-"," ",IF((VLOOKUP($C31,All!$A:$AK,COLUMN()-1,FALSE)=0),"",VLOOKUP($C31,All!$A:$AK,COLUMN()-1,FALSE)))</f>
        <v xml:space="preserve"> </v>
      </c>
      <c r="G31" s="3" t="str">
        <f>IF($C31="-"," ",IF((VLOOKUP($C31,All!$A:$AK,COLUMN()-1,FALSE)=0),"",VLOOKUP($C31,All!$A:$AK,COLUMN()-1,FALSE)))</f>
        <v xml:space="preserve"> </v>
      </c>
      <c r="H31" s="8" t="str">
        <f>IF($C31="-"," ",IF((VLOOKUP($C31,All!$A:$AK,COLUMN()-1,FALSE)=0),"",VLOOKUP($C31,All!$A:$AK,COLUMN()-1,FALSE)))</f>
        <v xml:space="preserve"> </v>
      </c>
      <c r="I31" s="9" t="str">
        <f>IF($C31="-"," ",IF((VLOOKUP($C31,All!$A:$AK,COLUMN()-1,FALSE)=0),"",VLOOKUP($C31,All!$A:$AK,COLUMN()-1,FALSE)))</f>
        <v xml:space="preserve"> </v>
      </c>
      <c r="J31" s="10" t="str">
        <f>IF($C31="-"," ",IF((VLOOKUP($C31,All!$A:$AK,COLUMN()-1,FALSE)=0),"",VLOOKUP($C31,All!$A:$AK,COLUMN()-1,FALSE)))</f>
        <v xml:space="preserve"> </v>
      </c>
      <c r="K31" s="11" t="str">
        <f>IF($C31="-"," ",IF((VLOOKUP($C31,All!$A:$AK,COLUMN()-1,FALSE)=0),"",VLOOKUP($C31,All!$A:$AK,COLUMN()-1,FALSE)))</f>
        <v xml:space="preserve"> </v>
      </c>
      <c r="L31" s="11" t="str">
        <f>IF($C31="-"," ",IF((VLOOKUP($C31,All!$A:$AK,COLUMN()-1,FALSE)=0),"",VLOOKUP($C31,All!$A:$AK,COLUMN()-1,FALSE)))</f>
        <v xml:space="preserve"> </v>
      </c>
      <c r="M31" s="11" t="str">
        <f>IF($C31="-"," ",IF((VLOOKUP($C31,All!$A:$AK,COLUMN()-1,FALSE)=0),"",VLOOKUP($C31,All!$A:$AK,COLUMN()-1,FALSE)))</f>
        <v xml:space="preserve"> </v>
      </c>
      <c r="N31" s="12" t="str">
        <f>IF($C31="-"," ",IF((VLOOKUP($C31,All!$A:$AK,COLUMN()-1,FALSE)=0),"",VLOOKUP($C31,All!$A:$AK,COLUMN()-1,FALSE)))</f>
        <v xml:space="preserve"> </v>
      </c>
      <c r="O31" s="13" t="str">
        <f>IF($C31="-"," ",IF((VLOOKUP($C31,All!$A:$AK,COLUMN()-1,FALSE)=0),"",VLOOKUP($C31,All!$A:$AK,COLUMN()-1,FALSE)))</f>
        <v xml:space="preserve"> </v>
      </c>
      <c r="P31" s="11" t="str">
        <f>IF($C31="-"," ",IF((VLOOKUP($C31,All!$A:$AK,COLUMN()-1,FALSE)=0),"",VLOOKUP($C31,All!$A:$AK,COLUMN()-1,FALSE)))</f>
        <v xml:space="preserve"> </v>
      </c>
      <c r="Q31" s="11" t="str">
        <f>IF($C31="-"," ",IF((VLOOKUP($C31,All!$A:$AK,COLUMN()-1,FALSE)=0),"",VLOOKUP($C31,All!$A:$AK,COLUMN()-1,FALSE)))</f>
        <v xml:space="preserve"> </v>
      </c>
      <c r="R31" s="11" t="str">
        <f>IF($C31="-"," ",IF((VLOOKUP($C31,All!$A:$AK,COLUMN()-1,FALSE)=0),"",VLOOKUP($C31,All!$A:$AK,COLUMN()-1,FALSE)))</f>
        <v xml:space="preserve"> </v>
      </c>
      <c r="S31" s="11" t="str">
        <f>IF($C31="-"," ",IF((VLOOKUP($C31,All!$A:$AK,COLUMN()-1,FALSE)=0),"",VLOOKUP($C31,All!$A:$AK,COLUMN()-1,FALSE)))</f>
        <v xml:space="preserve"> </v>
      </c>
      <c r="T31" s="11" t="str">
        <f>IF($C31="-"," ",IF((VLOOKUP($C31,All!$A:$AK,COLUMN()-1,FALSE)=0),"",VLOOKUP($C31,All!$A:$AK,COLUMN()-1,FALSE)))</f>
        <v xml:space="preserve"> </v>
      </c>
      <c r="U31" s="11" t="str">
        <f>IF($C31="-"," ",IF((VLOOKUP($C31,All!$A:$AK,COLUMN()-1,FALSE)=0),"",VLOOKUP($C31,All!$A:$AK,COLUMN()-1,FALSE)))</f>
        <v xml:space="preserve"> </v>
      </c>
      <c r="V31" s="37" t="str">
        <f>IF($C31="-"," ",IF((VLOOKUP($C31,All!$A:$AK,COLUMN(),FALSE)=0),"",VLOOKUP($C31,All!$A:$AK,COLUMN(),FALSE)))</f>
        <v xml:space="preserve"> </v>
      </c>
      <c r="W31" s="13" t="str">
        <f>IF($C31="-"," ",IF((VLOOKUP($C31,All!$A:$AK,COLUMN(),FALSE)=0),"",VLOOKUP($C31,All!$A:$AK,COLUMN(),FALSE)))</f>
        <v xml:space="preserve"> </v>
      </c>
      <c r="X31" s="11" t="str">
        <f>IF($C31="-"," ",IF((VLOOKUP($C31,All!$A:$AK,COLUMN(),FALSE)=0),"",VLOOKUP($C31,All!$A:$AK,COLUMN(),FALSE)))</f>
        <v xml:space="preserve"> </v>
      </c>
      <c r="Y31" s="11" t="str">
        <f>IF($C31="-"," ",IF((VLOOKUP($C31,All!$A:$AK,COLUMN(),FALSE)=0),"",VLOOKUP($C31,All!$A:$AK,COLUMN(),FALSE)))</f>
        <v xml:space="preserve"> </v>
      </c>
      <c r="Z31" s="11" t="str">
        <f>IF($C31="-"," ",IF((VLOOKUP($C31,All!$A:$AK,COLUMN(),FALSE)=0),"",VLOOKUP($C31,All!$A:$AK,COLUMN(),FALSE)))</f>
        <v xml:space="preserve"> </v>
      </c>
      <c r="AA31" s="12" t="str">
        <f>IF($C31="-"," ",IF((VLOOKUP($C31,All!$A:$AK,COLUMN(),FALSE)=0),"",VLOOKUP($C31,All!$A:$AK,COLUMN(),FALSE)))</f>
        <v xml:space="preserve"> </v>
      </c>
      <c r="AB31" s="13" t="str">
        <f>IF($C31="-"," ",IF((VLOOKUP($C31,All!$A:$AK,COLUMN(),FALSE)=0),"",VLOOKUP($C31,All!$A:$AK,COLUMN(),FALSE)))</f>
        <v xml:space="preserve"> </v>
      </c>
      <c r="AC31" s="11" t="str">
        <f>IF($C31="-"," ",IF((VLOOKUP($C31,All!$A:$AK,COLUMN(),FALSE)=0),"",VLOOKUP($C31,All!$A:$AK,COLUMN(),FALSE)))</f>
        <v xml:space="preserve"> </v>
      </c>
      <c r="AD31" s="11" t="str">
        <f>IF($C31="-"," ",IF((VLOOKUP($C31,All!$A:$AK,COLUMN(),FALSE)=0),"",VLOOKUP($C31,All!$A:$AK,COLUMN(),FALSE)))</f>
        <v xml:space="preserve"> </v>
      </c>
      <c r="AE31" s="11" t="str">
        <f>IF($C31="-"," ",IF((VLOOKUP($C31,All!$A:$AK,COLUMN(),FALSE)=0),"",VLOOKUP($C31,All!$A:$AK,COLUMN(),FALSE)))</f>
        <v xml:space="preserve"> </v>
      </c>
      <c r="AF31" s="11" t="str">
        <f>IF($C31="-"," ",IF((VLOOKUP($C31,All!$A:$AK,COLUMN(),FALSE)=0),"",VLOOKUP($C31,All!$A:$AK,COLUMN(),FALSE)))</f>
        <v xml:space="preserve"> </v>
      </c>
      <c r="AG31" s="11" t="str">
        <f>IF($C31="-"," ",IF((VLOOKUP($C31,All!$A:$AK,COLUMN(),FALSE)=0),"",VLOOKUP($C31,All!$A:$AK,COLUMN(),FALSE)))</f>
        <v xml:space="preserve"> </v>
      </c>
      <c r="AH31" s="11" t="str">
        <f>IF($C31="-"," ",IF((VLOOKUP($C31,All!$A:$AK,COLUMN(),FALSE)=0),"",VLOOKUP($C31,All!$A:$AK,COLUMN(),FALSE)))</f>
        <v xml:space="preserve"> </v>
      </c>
      <c r="AI31" s="12" t="str">
        <f>IF($C31="-"," ",IF((VLOOKUP($C31,All!$A:$AK,COLUMN()+1,FALSE)=0),"",VLOOKUP($C31,All!$A:$AK,COLUMN()+1,FALSE)))</f>
        <v xml:space="preserve"> </v>
      </c>
      <c r="AJ31" s="16" t="str">
        <f>IF($C31="-"," ",IF((VLOOKUP($C31,All!$A:$AK,COLUMN()+1,FALSE)=0),"",VLOOKUP($C31,All!$A:$AK,COLUMN()+1,FALSE)))</f>
        <v xml:space="preserve"> </v>
      </c>
    </row>
    <row r="32" spans="1:36" ht="55.25" customHeight="1">
      <c r="A32" s="235"/>
      <c r="B32" s="11">
        <v>20</v>
      </c>
      <c r="C32" s="7" t="str">
        <f>IF(ISBLANK(E32),"-",VLOOKUP(D32&amp;E32,'programme list'!E:F,2,FALSE))</f>
        <v>-</v>
      </c>
      <c r="D32" s="45"/>
      <c r="E32" s="49"/>
      <c r="F32" s="4" t="str">
        <f>IF($C32="-"," ",IF((VLOOKUP($C32,All!$A:$AK,COLUMN()-1,FALSE)=0),"",VLOOKUP($C32,All!$A:$AK,COLUMN()-1,FALSE)))</f>
        <v xml:space="preserve"> </v>
      </c>
      <c r="G32" s="3" t="str">
        <f>IF($C32="-"," ",IF((VLOOKUP($C32,All!$A:$AK,COLUMN()-1,FALSE)=0),"",VLOOKUP($C32,All!$A:$AK,COLUMN()-1,FALSE)))</f>
        <v xml:space="preserve"> </v>
      </c>
      <c r="H32" s="8" t="str">
        <f>IF($C32="-"," ",IF((VLOOKUP($C32,All!$A:$AK,COLUMN()-1,FALSE)=0),"",VLOOKUP($C32,All!$A:$AK,COLUMN()-1,FALSE)))</f>
        <v xml:space="preserve"> </v>
      </c>
      <c r="I32" s="9" t="str">
        <f>IF($C32="-"," ",IF((VLOOKUP($C32,All!$A:$AK,COLUMN()-1,FALSE)=0),"",VLOOKUP($C32,All!$A:$AK,COLUMN()-1,FALSE)))</f>
        <v xml:space="preserve"> </v>
      </c>
      <c r="J32" s="10" t="str">
        <f>IF($C32="-"," ",IF((VLOOKUP($C32,All!$A:$AK,COLUMN()-1,FALSE)=0),"",VLOOKUP($C32,All!$A:$AK,COLUMN()-1,FALSE)))</f>
        <v xml:space="preserve"> </v>
      </c>
      <c r="K32" s="11" t="str">
        <f>IF($C32="-"," ",IF((VLOOKUP($C32,All!$A:$AK,COLUMN()-1,FALSE)=0),"",VLOOKUP($C32,All!$A:$AK,COLUMN()-1,FALSE)))</f>
        <v xml:space="preserve"> </v>
      </c>
      <c r="L32" s="11" t="str">
        <f>IF($C32="-"," ",IF((VLOOKUP($C32,All!$A:$AK,COLUMN()-1,FALSE)=0),"",VLOOKUP($C32,All!$A:$AK,COLUMN()-1,FALSE)))</f>
        <v xml:space="preserve"> </v>
      </c>
      <c r="M32" s="11" t="str">
        <f>IF($C32="-"," ",IF((VLOOKUP($C32,All!$A:$AK,COLUMN()-1,FALSE)=0),"",VLOOKUP($C32,All!$A:$AK,COLUMN()-1,FALSE)))</f>
        <v xml:space="preserve"> </v>
      </c>
      <c r="N32" s="12" t="str">
        <f>IF($C32="-"," ",IF((VLOOKUP($C32,All!$A:$AK,COLUMN()-1,FALSE)=0),"",VLOOKUP($C32,All!$A:$AK,COLUMN()-1,FALSE)))</f>
        <v xml:space="preserve"> </v>
      </c>
      <c r="O32" s="13" t="str">
        <f>IF($C32="-"," ",IF((VLOOKUP($C32,All!$A:$AK,COLUMN()-1,FALSE)=0),"",VLOOKUP($C32,All!$A:$AK,COLUMN()-1,FALSE)))</f>
        <v xml:space="preserve"> </v>
      </c>
      <c r="P32" s="11" t="str">
        <f>IF($C32="-"," ",IF((VLOOKUP($C32,All!$A:$AK,COLUMN()-1,FALSE)=0),"",VLOOKUP($C32,All!$A:$AK,COLUMN()-1,FALSE)))</f>
        <v xml:space="preserve"> </v>
      </c>
      <c r="Q32" s="11" t="str">
        <f>IF($C32="-"," ",IF((VLOOKUP($C32,All!$A:$AK,COLUMN()-1,FALSE)=0),"",VLOOKUP($C32,All!$A:$AK,COLUMN()-1,FALSE)))</f>
        <v xml:space="preserve"> </v>
      </c>
      <c r="R32" s="11" t="str">
        <f>IF($C32="-"," ",IF((VLOOKUP($C32,All!$A:$AK,COLUMN()-1,FALSE)=0),"",VLOOKUP($C32,All!$A:$AK,COLUMN()-1,FALSE)))</f>
        <v xml:space="preserve"> </v>
      </c>
      <c r="S32" s="11" t="str">
        <f>IF($C32="-"," ",IF((VLOOKUP($C32,All!$A:$AK,COLUMN()-1,FALSE)=0),"",VLOOKUP($C32,All!$A:$AK,COLUMN()-1,FALSE)))</f>
        <v xml:space="preserve"> </v>
      </c>
      <c r="T32" s="11" t="str">
        <f>IF($C32="-"," ",IF((VLOOKUP($C32,All!$A:$AK,COLUMN()-1,FALSE)=0),"",VLOOKUP($C32,All!$A:$AK,COLUMN()-1,FALSE)))</f>
        <v xml:space="preserve"> </v>
      </c>
      <c r="U32" s="11" t="str">
        <f>IF($C32="-"," ",IF((VLOOKUP($C32,All!$A:$AK,COLUMN()-1,FALSE)=0),"",VLOOKUP($C32,All!$A:$AK,COLUMN()-1,FALSE)))</f>
        <v xml:space="preserve"> </v>
      </c>
      <c r="V32" s="37" t="str">
        <f>IF($C32="-"," ",IF((VLOOKUP($C32,All!$A:$AK,COLUMN(),FALSE)=0),"",VLOOKUP($C32,All!$A:$AK,COLUMN(),FALSE)))</f>
        <v xml:space="preserve"> </v>
      </c>
      <c r="W32" s="13" t="str">
        <f>IF($C32="-"," ",IF((VLOOKUP($C32,All!$A:$AK,COLUMN(),FALSE)=0),"",VLOOKUP($C32,All!$A:$AK,COLUMN(),FALSE)))</f>
        <v xml:space="preserve"> </v>
      </c>
      <c r="X32" s="11" t="str">
        <f>IF($C32="-"," ",IF((VLOOKUP($C32,All!$A:$AK,COLUMN(),FALSE)=0),"",VLOOKUP($C32,All!$A:$AK,COLUMN(),FALSE)))</f>
        <v xml:space="preserve"> </v>
      </c>
      <c r="Y32" s="11" t="str">
        <f>IF($C32="-"," ",IF((VLOOKUP($C32,All!$A:$AK,COLUMN(),FALSE)=0),"",VLOOKUP($C32,All!$A:$AK,COLUMN(),FALSE)))</f>
        <v xml:space="preserve"> </v>
      </c>
      <c r="Z32" s="11" t="str">
        <f>IF($C32="-"," ",IF((VLOOKUP($C32,All!$A:$AK,COLUMN(),FALSE)=0),"",VLOOKUP($C32,All!$A:$AK,COLUMN(),FALSE)))</f>
        <v xml:space="preserve"> </v>
      </c>
      <c r="AA32" s="12" t="str">
        <f>IF($C32="-"," ",IF((VLOOKUP($C32,All!$A:$AK,COLUMN(),FALSE)=0),"",VLOOKUP($C32,All!$A:$AK,COLUMN(),FALSE)))</f>
        <v xml:space="preserve"> </v>
      </c>
      <c r="AB32" s="13" t="str">
        <f>IF($C32="-"," ",IF((VLOOKUP($C32,All!$A:$AK,COLUMN(),FALSE)=0),"",VLOOKUP($C32,All!$A:$AK,COLUMN(),FALSE)))</f>
        <v xml:space="preserve"> </v>
      </c>
      <c r="AC32" s="11" t="str">
        <f>IF($C32="-"," ",IF((VLOOKUP($C32,All!$A:$AK,COLUMN(),FALSE)=0),"",VLOOKUP($C32,All!$A:$AK,COLUMN(),FALSE)))</f>
        <v xml:space="preserve"> </v>
      </c>
      <c r="AD32" s="11" t="str">
        <f>IF($C32="-"," ",IF((VLOOKUP($C32,All!$A:$AK,COLUMN(),FALSE)=0),"",VLOOKUP($C32,All!$A:$AK,COLUMN(),FALSE)))</f>
        <v xml:space="preserve"> </v>
      </c>
      <c r="AE32" s="11" t="str">
        <f>IF($C32="-"," ",IF((VLOOKUP($C32,All!$A:$AK,COLUMN(),FALSE)=0),"",VLOOKUP($C32,All!$A:$AK,COLUMN(),FALSE)))</f>
        <v xml:space="preserve"> </v>
      </c>
      <c r="AF32" s="11" t="str">
        <f>IF($C32="-"," ",IF((VLOOKUP($C32,All!$A:$AK,COLUMN(),FALSE)=0),"",VLOOKUP($C32,All!$A:$AK,COLUMN(),FALSE)))</f>
        <v xml:space="preserve"> </v>
      </c>
      <c r="AG32" s="11" t="str">
        <f>IF($C32="-"," ",IF((VLOOKUP($C32,All!$A:$AK,COLUMN(),FALSE)=0),"",VLOOKUP($C32,All!$A:$AK,COLUMN(),FALSE)))</f>
        <v xml:space="preserve"> </v>
      </c>
      <c r="AH32" s="11" t="str">
        <f>IF($C32="-"," ",IF((VLOOKUP($C32,All!$A:$AK,COLUMN(),FALSE)=0),"",VLOOKUP($C32,All!$A:$AK,COLUMN(),FALSE)))</f>
        <v xml:space="preserve"> </v>
      </c>
      <c r="AI32" s="12" t="str">
        <f>IF($C32="-"," ",IF((VLOOKUP($C32,All!$A:$AK,COLUMN()+1,FALSE)=0),"",VLOOKUP($C32,All!$A:$AK,COLUMN()+1,FALSE)))</f>
        <v xml:space="preserve"> </v>
      </c>
      <c r="AJ32" s="16" t="str">
        <f>IF($C32="-"," ",IF((VLOOKUP($C32,All!$A:$AK,COLUMN()+1,FALSE)=0),"",VLOOKUP($C32,All!$A:$AK,COLUMN()+1,FALSE)))</f>
        <v xml:space="preserve"> </v>
      </c>
    </row>
    <row r="34" spans="4:22" ht="16.5" customHeight="1">
      <c r="D34" t="s">
        <v>70</v>
      </c>
      <c r="E34" s="70"/>
      <c r="F34" s="230" t="s">
        <v>71</v>
      </c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</row>
    <row r="35" spans="4:22">
      <c r="D35" t="s">
        <v>72</v>
      </c>
      <c r="E35" s="62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</row>
    <row r="36" spans="4:22" ht="21" customHeight="1">
      <c r="D36" s="61"/>
      <c r="E36" s="62"/>
      <c r="F36" s="61" t="s">
        <v>73</v>
      </c>
      <c r="G36" s="219" t="s">
        <v>1748</v>
      </c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</row>
    <row r="37" spans="4:22" ht="35" customHeight="1">
      <c r="D37" s="61"/>
      <c r="E37" s="62"/>
      <c r="F37" s="61" t="s">
        <v>1749</v>
      </c>
      <c r="G37" s="219" t="s">
        <v>1750</v>
      </c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</row>
    <row r="38" spans="4:22">
      <c r="D38" s="61"/>
      <c r="E38" s="62"/>
      <c r="F38" s="61" t="s">
        <v>74</v>
      </c>
      <c r="G38" s="218" t="s">
        <v>75</v>
      </c>
      <c r="H38" s="218"/>
      <c r="I38" s="218"/>
      <c r="J38" s="218"/>
      <c r="K38" s="218"/>
      <c r="L38" s="218"/>
      <c r="M38" s="218"/>
      <c r="N38" s="218"/>
    </row>
    <row r="39" spans="4:22">
      <c r="D39" s="61"/>
      <c r="E39" s="62"/>
      <c r="F39" s="61"/>
      <c r="G39" s="76"/>
      <c r="H39" s="76"/>
      <c r="I39" s="76"/>
      <c r="J39" s="76"/>
      <c r="K39" s="76"/>
      <c r="L39" s="76"/>
      <c r="M39" s="76"/>
      <c r="N39" s="76"/>
    </row>
    <row r="40" spans="4:22">
      <c r="D40" s="61"/>
      <c r="E40" s="62"/>
      <c r="F40" s="61"/>
      <c r="G40" s="76"/>
      <c r="H40" s="76"/>
      <c r="I40" s="76"/>
      <c r="J40" s="76"/>
      <c r="K40" s="76"/>
      <c r="L40" s="76"/>
      <c r="M40" s="76"/>
      <c r="N40" s="76"/>
    </row>
    <row r="41" spans="4:22">
      <c r="D41" s="61"/>
      <c r="E41" s="62"/>
      <c r="F41" s="61"/>
      <c r="G41" s="76"/>
      <c r="H41" s="76"/>
      <c r="I41" s="76"/>
      <c r="J41" s="76"/>
      <c r="K41" s="76"/>
      <c r="L41" s="76"/>
      <c r="M41" s="76"/>
      <c r="N41" s="76"/>
    </row>
    <row r="42" spans="4:22">
      <c r="F42" s="61"/>
    </row>
  </sheetData>
  <sheetProtection algorithmName="SHA-512" hashValue="d3Wiphd+aZTfcXozSX6r2nD970eLN4KuvZhjPooC5YZ+nM/9e3eGeF8irwnZBeJC7e+RS4jted5z+/XkiMoROg==" saltValue="JCeILm4DP81CnD8kZ7xgYg==" spinCount="100000" sheet="1" selectLockedCells="1"/>
  <mergeCells count="48">
    <mergeCell ref="AJ4:AJ5"/>
    <mergeCell ref="A1:AJ1"/>
    <mergeCell ref="R6:T6"/>
    <mergeCell ref="X6:Y6"/>
    <mergeCell ref="W11:AI11"/>
    <mergeCell ref="AA6:AB6"/>
    <mergeCell ref="AC6:AE6"/>
    <mergeCell ref="P7:Q7"/>
    <mergeCell ref="R7:T7"/>
    <mergeCell ref="X7:Y7"/>
    <mergeCell ref="AA7:AB7"/>
    <mergeCell ref="AC7:AE7"/>
    <mergeCell ref="AA2:AE2"/>
    <mergeCell ref="AA3:AB3"/>
    <mergeCell ref="AC3:AE3"/>
    <mergeCell ref="A13:A15"/>
    <mergeCell ref="AA4:AB4"/>
    <mergeCell ref="AC4:AE4"/>
    <mergeCell ref="X5:Y5"/>
    <mergeCell ref="AA5:AB5"/>
    <mergeCell ref="AC5:AE5"/>
    <mergeCell ref="A16:A18"/>
    <mergeCell ref="A19:A22"/>
    <mergeCell ref="A23:A27"/>
    <mergeCell ref="A28:A32"/>
    <mergeCell ref="L5:M5"/>
    <mergeCell ref="L6:M6"/>
    <mergeCell ref="L7:M7"/>
    <mergeCell ref="J11:V11"/>
    <mergeCell ref="K3:K7"/>
    <mergeCell ref="L3:M3"/>
    <mergeCell ref="L4:M4"/>
    <mergeCell ref="P6:Q6"/>
    <mergeCell ref="P5:Q5"/>
    <mergeCell ref="R5:T5"/>
    <mergeCell ref="R3:T3"/>
    <mergeCell ref="P3:Q3"/>
    <mergeCell ref="G38:N38"/>
    <mergeCell ref="G37:V37"/>
    <mergeCell ref="L2:N2"/>
    <mergeCell ref="P2:T2"/>
    <mergeCell ref="V2:Y2"/>
    <mergeCell ref="R4:T4"/>
    <mergeCell ref="X4:Y4"/>
    <mergeCell ref="P4:Q4"/>
    <mergeCell ref="X3:Y3"/>
    <mergeCell ref="F34:V35"/>
    <mergeCell ref="G36:V36"/>
  </mergeCells>
  <phoneticPr fontId="1" type="noConversion"/>
  <conditionalFormatting sqref="B13:C32 F13:AJ32">
    <cfRule type="expression" dxfId="42" priority="1">
      <formula>MOD(ROW(),2)=0</formula>
    </cfRule>
  </conditionalFormatting>
  <dataValidations count="2">
    <dataValidation type="list" allowBlank="1" showInputMessage="1" showErrorMessage="1" sqref="I3:I6 G3:G6" xr:uid="{5CE13FF4-72AB-45AA-99B9-50ECD84DD9B9}">
      <formula1>"0, 1, 2, 3, 4, 5, 6, 7"</formula1>
    </dataValidation>
    <dataValidation type="list" errorStyle="information" allowBlank="1" showInputMessage="1" showErrorMessage="1" sqref="H3:H5 AP3:AP5" xr:uid="{19A99850-B50F-41E0-91A9-E9C6618D7908}">
      <formula1>"Phy, Chem, Bio, ICT, BAFS, Econ, VA, 中史, 歷史, 地理"</formula1>
    </dataValidation>
  </dataValidations>
  <pageMargins left="0.19685039370078741" right="0.19685039370078741" top="0.39370078740157483" bottom="0.39370078740157483" header="7.874015748031496E-2" footer="7.874015748031496E-2"/>
  <pageSetup paperSize="9" scale="65" fitToHeight="0" orientation="landscape" r:id="rId1"/>
  <headerFooter>
    <oddFooter>&amp;L&amp;10!: 今年轉新計分法，上年分數只作參考。                 @程式自己計算的分數，只作參考用</oddFooter>
  </headerFooter>
  <rowBreaks count="1" manualBreakCount="1">
    <brk id="22" max="3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082798-0CAB-468E-B3A4-066E86DB258E}">
          <x14:formula1>
            <xm:f>'institutions list'!$A$2:$A$11</xm:f>
          </x14:formula1>
          <xm:sqref>D13:D32</xm:sqref>
        </x14:dataValidation>
        <x14:dataValidation type="list" allowBlank="1" showInputMessage="1" showErrorMessage="1" xr:uid="{F36A5CE9-DA4B-42FC-A041-F3E4B91452A4}">
          <x14:formula1>
            <xm:f>INDIRECT("'programme list'!"&amp;VLOOKUP($D13,'institutions list'!$A:$D,4,FALSE))</xm:f>
          </x14:formula1>
          <xm:sqref>E13:E32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42"/>
  <sheetViews>
    <sheetView workbookViewId="0">
      <selection activeCell="D28" sqref="D28"/>
    </sheetView>
  </sheetViews>
  <sheetFormatPr baseColWidth="10" defaultColWidth="8.6640625" defaultRowHeight="16"/>
  <cols>
    <col min="1" max="1" width="4.6640625" bestFit="1" customWidth="1"/>
    <col min="2" max="2" width="4.6640625" style="89" bestFit="1" customWidth="1"/>
    <col min="3" max="3" width="9" customWidth="1"/>
    <col min="4" max="4" width="10.1640625" bestFit="1" customWidth="1"/>
    <col min="5" max="5" width="34.6640625" customWidth="1"/>
    <col min="6" max="6" width="6" customWidth="1"/>
    <col min="7" max="7" width="5.6640625" bestFit="1" customWidth="1"/>
    <col min="8" max="8" width="6.6640625" customWidth="1"/>
    <col min="9" max="9" width="5.1640625" customWidth="1"/>
    <col min="10" max="11" width="3.6640625" customWidth="1"/>
    <col min="12" max="13" width="4.33203125" customWidth="1"/>
    <col min="14" max="14" width="6" customWidth="1"/>
    <col min="15" max="21" width="2.5" customWidth="1"/>
    <col min="22" max="24" width="3.6640625" customWidth="1"/>
    <col min="25" max="26" width="4.33203125" customWidth="1"/>
    <col min="27" max="27" width="6" customWidth="1"/>
    <col min="28" max="34" width="2.5" customWidth="1"/>
    <col min="35" max="35" width="3.5" bestFit="1" customWidth="1"/>
    <col min="36" max="36" width="44.1640625" customWidth="1"/>
  </cols>
  <sheetData>
    <row r="1" spans="1:57" ht="17" thickBot="1">
      <c r="A1" s="241" t="s">
        <v>1603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</row>
    <row r="2" spans="1:57" ht="16.25" customHeight="1" thickBot="1">
      <c r="A2" s="90" t="s">
        <v>0</v>
      </c>
      <c r="B2" s="106"/>
      <c r="C2" s="91"/>
      <c r="D2" s="77" t="s">
        <v>1</v>
      </c>
      <c r="E2" s="91"/>
      <c r="F2" s="92"/>
      <c r="G2" s="92" t="s">
        <v>2</v>
      </c>
      <c r="H2" s="92"/>
      <c r="I2" s="92" t="s">
        <v>2</v>
      </c>
      <c r="J2" s="92"/>
      <c r="K2" s="92"/>
      <c r="L2" s="221" t="s">
        <v>3</v>
      </c>
      <c r="M2" s="222"/>
      <c r="N2" s="223"/>
      <c r="O2" s="93"/>
      <c r="P2" s="221" t="s">
        <v>4</v>
      </c>
      <c r="Q2" s="222"/>
      <c r="R2" s="222"/>
      <c r="S2" s="222"/>
      <c r="T2" s="223"/>
      <c r="U2" s="77"/>
      <c r="V2" s="221" t="s">
        <v>5</v>
      </c>
      <c r="W2" s="222"/>
      <c r="X2" s="222"/>
      <c r="Y2" s="223"/>
      <c r="Z2" s="92"/>
      <c r="AA2" s="221" t="s">
        <v>6</v>
      </c>
      <c r="AB2" s="222"/>
      <c r="AC2" s="222"/>
      <c r="AD2" s="222"/>
      <c r="AE2" s="223"/>
      <c r="AF2" s="77"/>
      <c r="AG2" s="77"/>
      <c r="AH2" s="77"/>
      <c r="AI2" s="77"/>
      <c r="AJ2" s="77" t="s">
        <v>7</v>
      </c>
      <c r="AN2" s="34"/>
      <c r="AO2" s="34" t="s">
        <v>2</v>
      </c>
      <c r="AP2" s="34"/>
      <c r="AQ2" s="34" t="s">
        <v>2</v>
      </c>
    </row>
    <row r="3" spans="1:57" ht="16.25" customHeight="1" thickBot="1">
      <c r="A3" s="94" t="s">
        <v>8</v>
      </c>
      <c r="B3" s="106"/>
      <c r="C3" s="91"/>
      <c r="D3" s="77"/>
      <c r="E3" s="95" t="s">
        <v>9</v>
      </c>
      <c r="F3" s="96" t="s">
        <v>10</v>
      </c>
      <c r="G3" s="97"/>
      <c r="H3" s="98" t="s">
        <v>11</v>
      </c>
      <c r="I3" s="97"/>
      <c r="J3" s="92"/>
      <c r="K3" s="247" t="s">
        <v>12</v>
      </c>
      <c r="L3" s="245" t="s">
        <v>13</v>
      </c>
      <c r="M3" s="246"/>
      <c r="N3" s="99" t="str">
        <f>IF(ISBLANK(I3),"-",SUM(G3,G4,G5,G6,LARGE(I3:I5,1)))</f>
        <v>-</v>
      </c>
      <c r="O3" s="100"/>
      <c r="P3" s="245" t="s">
        <v>13</v>
      </c>
      <c r="Q3" s="246"/>
      <c r="R3" s="228" t="str">
        <f>IF(ISBLANK(I3),"-",SUM(G3,G4,G5,G6,LARGE(I3:I6,1)))</f>
        <v>-</v>
      </c>
      <c r="S3" s="228"/>
      <c r="T3" s="229"/>
      <c r="U3" s="77"/>
      <c r="V3" s="101" t="s">
        <v>13</v>
      </c>
      <c r="W3" s="102"/>
      <c r="X3" s="228" t="str">
        <f>IF(AQ3="","-",SUM(AO3,AO4,AO5,AO6,LARGE(AQ3:AQ5,1)))</f>
        <v>-</v>
      </c>
      <c r="Y3" s="229"/>
      <c r="Z3" s="103"/>
      <c r="AA3" s="245" t="s">
        <v>13</v>
      </c>
      <c r="AB3" s="246"/>
      <c r="AC3" s="228" t="str">
        <f>IF(AQ3="","-",SUM(AO3,AO4,AO5,AO6,LARGE(AQ3:AQ6,1)))</f>
        <v>-</v>
      </c>
      <c r="AD3" s="228"/>
      <c r="AE3" s="229"/>
      <c r="AF3" s="77"/>
      <c r="AG3" s="77"/>
      <c r="AH3" s="77"/>
      <c r="AI3" s="77"/>
      <c r="AJ3" s="77" t="s">
        <v>14</v>
      </c>
      <c r="AN3" s="35" t="s">
        <v>10</v>
      </c>
      <c r="AO3" s="43" t="str">
        <f>IF(G3="","",IF(G3=7,8.5,IF(G3=6,7,IF(G3=5,5.5,G3))))</f>
        <v/>
      </c>
      <c r="AP3" s="44" t="s">
        <v>11</v>
      </c>
      <c r="AQ3" s="43" t="str">
        <f>IF(I3="","",IF(I3=7,8.5,IF(I3=6,7,IF(I3=5,5.5,I3))))</f>
        <v/>
      </c>
    </row>
    <row r="4" spans="1:57" ht="16.25" customHeight="1" thickTop="1" thickBot="1">
      <c r="A4" s="104"/>
      <c r="B4" s="106"/>
      <c r="C4" s="77"/>
      <c r="D4" s="77"/>
      <c r="E4" s="77"/>
      <c r="F4" s="96" t="s">
        <v>15</v>
      </c>
      <c r="G4" s="97"/>
      <c r="H4" s="98" t="s">
        <v>16</v>
      </c>
      <c r="I4" s="97"/>
      <c r="J4" s="92"/>
      <c r="K4" s="247"/>
      <c r="L4" s="226" t="s">
        <v>17</v>
      </c>
      <c r="M4" s="227"/>
      <c r="N4" s="105" t="str">
        <f>IF(ISBLANK(I3),"-",SUM(G3,G4,G5,G6,LARGE(I3:I5,1),LARGE(I3:I5,2)))</f>
        <v>-</v>
      </c>
      <c r="O4" s="100"/>
      <c r="P4" s="226" t="s">
        <v>17</v>
      </c>
      <c r="Q4" s="227"/>
      <c r="R4" s="224" t="str">
        <f>IF(ISBLANK(I3),"-",SUM(G3,G4,G5,G6,LARGE(I3:I6,1),LARGE(I3:I6,2)))</f>
        <v>-</v>
      </c>
      <c r="S4" s="224"/>
      <c r="T4" s="225"/>
      <c r="U4" s="77"/>
      <c r="V4" s="101" t="s">
        <v>17</v>
      </c>
      <c r="W4" s="102"/>
      <c r="X4" s="224" t="str">
        <f>IF(AQ3="","-",SUM(AO3,AO4,AO5,AO6,LARGE(AQ3:AQ5,1),LARGE(AQ3:AQ5,2)))</f>
        <v>-</v>
      </c>
      <c r="Y4" s="225"/>
      <c r="Z4" s="103"/>
      <c r="AA4" s="226" t="s">
        <v>17</v>
      </c>
      <c r="AB4" s="227"/>
      <c r="AC4" s="224" t="str">
        <f>IF(AQ3="","-",SUM(AO3,AO4,AO5,AO6,LARGE(AQ3:AQ6,1),LARGE(AQ3:AQ6,2)))</f>
        <v>-</v>
      </c>
      <c r="AD4" s="224"/>
      <c r="AE4" s="225"/>
      <c r="AF4" s="77"/>
      <c r="AG4" s="77"/>
      <c r="AH4" s="77"/>
      <c r="AI4" s="77"/>
      <c r="AJ4" s="240" t="s">
        <v>18</v>
      </c>
      <c r="AN4" s="35" t="s">
        <v>15</v>
      </c>
      <c r="AO4" s="43" t="str">
        <f t="shared" ref="AO4:AQ6" si="0">IF(G4="","",IF(G4=7,8.5,IF(G4=6,7,IF(G4=5,5.5,G4))))</f>
        <v/>
      </c>
      <c r="AP4" s="44" t="s">
        <v>16</v>
      </c>
      <c r="AQ4" s="43" t="str">
        <f t="shared" si="0"/>
        <v/>
      </c>
    </row>
    <row r="5" spans="1:57" s="28" customFormat="1" ht="16.25" customHeight="1" thickTop="1" thickBot="1">
      <c r="A5" s="77"/>
      <c r="B5" s="106"/>
      <c r="C5" s="106"/>
      <c r="D5" s="77"/>
      <c r="E5" s="77"/>
      <c r="F5" s="96" t="s">
        <v>19</v>
      </c>
      <c r="G5" s="97"/>
      <c r="H5" s="98" t="s">
        <v>20</v>
      </c>
      <c r="I5" s="97"/>
      <c r="J5" s="92"/>
      <c r="K5" s="247"/>
      <c r="L5" s="226" t="s">
        <v>21</v>
      </c>
      <c r="M5" s="227"/>
      <c r="N5" s="105" t="str">
        <f>IF(ISBLANK(I3),"-",SUM(G3,G4,LARGE((G5:G6,I3:I5),1),LARGE((G5:G6,I3:I5),2),LARGE((G5:G6,I3:I5),3)))</f>
        <v>-</v>
      </c>
      <c r="O5" s="100"/>
      <c r="P5" s="226" t="s">
        <v>21</v>
      </c>
      <c r="Q5" s="227"/>
      <c r="R5" s="224" t="str">
        <f>IF(ISBLANK(I3),"-",SUM(G3,G4,LARGE((G5:G6,I3:I6),1),LARGE((G5:G6,I3:I6),2),LARGE((G5:G6,I3:I6),3)))</f>
        <v>-</v>
      </c>
      <c r="S5" s="224"/>
      <c r="T5" s="225"/>
      <c r="U5" s="77"/>
      <c r="V5" s="101" t="s">
        <v>21</v>
      </c>
      <c r="W5" s="102"/>
      <c r="X5" s="224" t="str">
        <f>IF(AQ3="","-",SUM(AO3,AO4,LARGE((AO5:AO6,AQ3:AQ5),1),LARGE((AO5:AO6,AQ3:AQ5),2),LARGE((AO5:AO6,AQ3:AQ5),3)))</f>
        <v>-</v>
      </c>
      <c r="Y5" s="225"/>
      <c r="Z5" s="103"/>
      <c r="AA5" s="226" t="s">
        <v>21</v>
      </c>
      <c r="AB5" s="227"/>
      <c r="AC5" s="224" t="str">
        <f>IF(AQ3="","-",SUM(AO3,AO4,LARGE((AO5:AO6,AQ3:AQ6),1),LARGE((AO5:AO6,AQ3:AQ6),2),LARGE((AO5:AO6,AQ3:AQ6),3)))</f>
        <v>-</v>
      </c>
      <c r="AD5" s="224"/>
      <c r="AE5" s="225"/>
      <c r="AF5" s="106"/>
      <c r="AG5" s="106"/>
      <c r="AH5" s="106"/>
      <c r="AI5" s="106"/>
      <c r="AJ5" s="240"/>
      <c r="AL5"/>
      <c r="AM5"/>
      <c r="AN5" s="35" t="s">
        <v>19</v>
      </c>
      <c r="AO5" s="43" t="str">
        <f t="shared" si="0"/>
        <v/>
      </c>
      <c r="AP5" s="44" t="s">
        <v>20</v>
      </c>
      <c r="AQ5" s="43" t="str">
        <f t="shared" si="0"/>
        <v/>
      </c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28" customFormat="1" ht="16.25" customHeight="1" thickTop="1" thickBot="1">
      <c r="A6" s="77"/>
      <c r="B6" s="106"/>
      <c r="C6" s="106"/>
      <c r="D6" s="77"/>
      <c r="E6" s="77"/>
      <c r="F6" s="96" t="s">
        <v>22</v>
      </c>
      <c r="G6" s="97"/>
      <c r="H6" s="107" t="s">
        <v>23</v>
      </c>
      <c r="I6" s="97"/>
      <c r="J6" s="92"/>
      <c r="K6" s="247"/>
      <c r="L6" s="226" t="s">
        <v>24</v>
      </c>
      <c r="M6" s="227"/>
      <c r="N6" s="105" t="str">
        <f>IF(ISBLANK(I3),"-",SUM(LARGE((G3:G6,I3:I5),1),LARGE((G3:G6,I3:I5),2),LARGE((G3:G6,I3:I5),3),LARGE((G3:G6,I3:I5),4),LARGE((G3:G6,I3:I5),5)))</f>
        <v>-</v>
      </c>
      <c r="O6" s="100"/>
      <c r="P6" s="226" t="s">
        <v>24</v>
      </c>
      <c r="Q6" s="227"/>
      <c r="R6" s="224" t="str">
        <f>IF(ISBLANK(I3),"-",SUM(LARGE((G3:G6,I3:I6),1),LARGE((G3:G6,I3:I6),2),LARGE((G3:G6,I3:I6),3),LARGE((G3:G6,I3:I6),4),LARGE((G3:G6,I3:I6),5)))</f>
        <v>-</v>
      </c>
      <c r="S6" s="224" t="e">
        <f>IF(ISBLANK(N3),"-",SUM(LARGE((L3:L6,N3:N5),1),LARGE((L3:L6,N3:N5),2),LARGE((L3:L6,N3:N5),3),LARGE((L3:L6,N3:N5),4),LARGE((L3:L6,N3:N5),5)))</f>
        <v>#NUM!</v>
      </c>
      <c r="T6" s="225" t="str">
        <f>IF(ISBLANK(O3),"-",SUM(LARGE((M3:M6,O3:O5),1),LARGE((M3:M6,O3:O5),2),LARGE((M3:M6,O3:O5),3),LARGE((M3:M6,O3:O5),4),LARGE((M3:M6,O3:O5),5)))</f>
        <v>-</v>
      </c>
      <c r="U6" s="77"/>
      <c r="V6" s="101" t="s">
        <v>24</v>
      </c>
      <c r="W6" s="102"/>
      <c r="X6" s="224" t="str">
        <f>IF(AQ3="","-",SUM(LARGE((AO3:AO6,AQ3:AQ5),1),LARGE((AO3:AO6,AQ3:AQ5),2),LARGE((AO3:AO6,AQ3:AQ5),3),LARGE((AO3:AO6,AQ3:AQ5),4),LARGE((AO3:AO6,AQ3:AQ5),5)))</f>
        <v>-</v>
      </c>
      <c r="Y6" s="225"/>
      <c r="Z6" s="103"/>
      <c r="AA6" s="226" t="s">
        <v>24</v>
      </c>
      <c r="AB6" s="227"/>
      <c r="AC6" s="224" t="str">
        <f>IF(AQ3="","-",SUM(LARGE((AO3:AO6,AQ3:AQ6),1),LARGE((AO3:AO6,AQ3:AQ6),2),LARGE((AO3:AO6,AQ3:AQ6),3),LARGE((AO3:AO6,AQ3:AQ6),4),LARGE((AO3:AO6,AQ3:AQ6),5)))</f>
        <v>-</v>
      </c>
      <c r="AD6" s="224"/>
      <c r="AE6" s="225"/>
      <c r="AF6" s="106"/>
      <c r="AG6" s="106"/>
      <c r="AH6" s="106"/>
      <c r="AI6" s="106"/>
      <c r="AJ6" s="77" t="s">
        <v>25</v>
      </c>
      <c r="AL6"/>
      <c r="AM6"/>
      <c r="AN6" s="35" t="s">
        <v>22</v>
      </c>
      <c r="AO6" s="43" t="str">
        <f t="shared" si="0"/>
        <v/>
      </c>
      <c r="AP6" s="36" t="s">
        <v>23</v>
      </c>
      <c r="AQ6" s="43" t="str">
        <f t="shared" si="0"/>
        <v/>
      </c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s="28" customFormat="1" ht="16.25" customHeight="1" thickTop="1" thickBot="1">
      <c r="A7" s="77"/>
      <c r="B7" s="106"/>
      <c r="C7" s="106"/>
      <c r="D7" s="77"/>
      <c r="E7" s="77"/>
      <c r="F7" s="92"/>
      <c r="G7" s="92"/>
      <c r="H7" s="92"/>
      <c r="I7" s="92"/>
      <c r="J7" s="108"/>
      <c r="K7" s="247"/>
      <c r="L7" s="226" t="s">
        <v>26</v>
      </c>
      <c r="M7" s="227"/>
      <c r="N7" s="105" t="str">
        <f>IF(ISBLANK(I3),"-",SUM(LARGE((G3:G6,I3:I5),1),LARGE((G3:G6,I3:I5),2),LARGE((G3:G6,I3:I5),3),LARGE((G3:G6,I3:I5),4),LARGE((G3:G6,I3:I5),5),LARGE((G3:G6,I3:I5),6)))</f>
        <v>-</v>
      </c>
      <c r="O7" s="100"/>
      <c r="P7" s="226" t="s">
        <v>26</v>
      </c>
      <c r="Q7" s="227"/>
      <c r="R7" s="224" t="str">
        <f>IF(ISBLANK(I3),"-",SUM(LARGE((G3:G6,I3:I6),1),LARGE((G3:G6,I3:I6),2),LARGE((G3:G6,I3:I6),3),LARGE((G3:G6,I3:I6),4),LARGE((G3:G6,I3:I6),5),LARGE((G3:G6,I3:I6),6)))</f>
        <v>-</v>
      </c>
      <c r="S7" s="224"/>
      <c r="T7" s="225"/>
      <c r="U7" s="77"/>
      <c r="V7" s="101" t="s">
        <v>26</v>
      </c>
      <c r="W7" s="102"/>
      <c r="X7" s="224" t="str">
        <f>IF(AQ3="","-",SUM(LARGE((AO3:AO6,AQ3:AQ5),1),LARGE((AO3:AO6,AQ3:AQ5),2),LARGE((AO3:AO6,AQ3:AQ5),3),LARGE((AO3:AO6,AQ3:AQ5),4),LARGE((AO3:AO6,AQ3:AQ5),5),LARGE((AO3:AO6,AQ3:AQ5),6)))</f>
        <v>-</v>
      </c>
      <c r="Y7" s="225"/>
      <c r="Z7" s="103"/>
      <c r="AA7" s="226" t="s">
        <v>26</v>
      </c>
      <c r="AB7" s="227"/>
      <c r="AC7" s="224" t="str">
        <f>IF(AQ3="","-",SUM(LARGE((AO3:AO6,AQ3:AQ6),1),LARGE((AO3:AO6,AQ3:AQ6),2),LARGE((AO3:AO6,AQ3:AQ6),3),LARGE((AO3:AO6,AQ3:AQ6),4),LARGE((AO3:AO6,AQ3:AQ6),5),LARGE((AO3:AO6,AQ3:AQ6),6)))</f>
        <v>-</v>
      </c>
      <c r="AD7" s="224"/>
      <c r="AE7" s="225"/>
      <c r="AF7" s="106"/>
      <c r="AG7" s="106"/>
      <c r="AH7" s="106"/>
      <c r="AI7" s="106"/>
      <c r="AJ7" s="77" t="s">
        <v>27</v>
      </c>
      <c r="AL7"/>
      <c r="AM7"/>
      <c r="AN7"/>
      <c r="AO7"/>
      <c r="AP7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57" s="28" customFormat="1" ht="16.25" customHeight="1" thickTop="1" thickBot="1">
      <c r="A8" s="77"/>
      <c r="B8" s="106"/>
      <c r="C8" s="106"/>
      <c r="D8" s="77"/>
      <c r="E8" s="77"/>
      <c r="F8" s="92"/>
      <c r="G8" s="92"/>
      <c r="H8" s="92"/>
      <c r="I8" s="92"/>
      <c r="J8" s="108"/>
      <c r="K8" s="109"/>
      <c r="L8" s="110"/>
      <c r="M8" s="111"/>
      <c r="N8" s="112"/>
      <c r="O8" s="113"/>
      <c r="P8" s="110"/>
      <c r="Q8" s="111"/>
      <c r="R8" s="114"/>
      <c r="S8" s="114"/>
      <c r="T8" s="115"/>
      <c r="U8" s="77"/>
      <c r="V8" s="110"/>
      <c r="W8" s="111"/>
      <c r="X8" s="114"/>
      <c r="Y8" s="115"/>
      <c r="Z8" s="103"/>
      <c r="AA8" s="110"/>
      <c r="AB8" s="111"/>
      <c r="AC8" s="114"/>
      <c r="AD8" s="114"/>
      <c r="AE8" s="115"/>
      <c r="AF8" s="106"/>
      <c r="AG8" s="106"/>
      <c r="AH8" s="106"/>
      <c r="AI8" s="106"/>
      <c r="AJ8" s="77"/>
      <c r="AL8"/>
      <c r="AM8"/>
      <c r="AN8"/>
      <c r="AO8"/>
      <c r="AP8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s="28" customFormat="1" ht="16.25" customHeight="1">
      <c r="A9" s="77"/>
      <c r="B9" s="106"/>
      <c r="C9" s="106"/>
      <c r="D9" s="77"/>
      <c r="E9" s="77"/>
      <c r="F9" s="92"/>
      <c r="G9" s="92"/>
      <c r="H9" s="92"/>
      <c r="I9" s="92"/>
      <c r="J9" s="108"/>
      <c r="K9" s="109"/>
      <c r="L9" s="102"/>
      <c r="M9" s="102"/>
      <c r="N9" s="92"/>
      <c r="O9" s="92"/>
      <c r="P9" s="92"/>
      <c r="Q9" s="92"/>
      <c r="R9" s="102"/>
      <c r="S9" s="102"/>
      <c r="T9" s="103"/>
      <c r="U9" s="103"/>
      <c r="V9" s="103"/>
      <c r="W9" s="77"/>
      <c r="X9" s="77"/>
      <c r="Y9" s="77"/>
      <c r="Z9" s="77"/>
      <c r="AA9" s="77"/>
      <c r="AB9" s="106"/>
      <c r="AC9" s="106"/>
      <c r="AD9" s="106"/>
      <c r="AE9" s="106"/>
      <c r="AF9" s="106"/>
      <c r="AG9" s="106"/>
      <c r="AH9" s="106"/>
      <c r="AI9" s="106"/>
      <c r="AJ9" s="77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s="28" customFormat="1" ht="16.25" customHeight="1" thickBot="1">
      <c r="A10" s="94"/>
      <c r="B10" s="106"/>
      <c r="C10" s="106"/>
      <c r="D10" s="77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106"/>
      <c r="AC10" s="106"/>
      <c r="AD10" s="106"/>
      <c r="AE10" s="106"/>
      <c r="AF10" s="106"/>
      <c r="AG10" s="106"/>
      <c r="AH10" s="106"/>
      <c r="AI10" s="106"/>
      <c r="AJ10" s="77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s="28" customFormat="1" ht="17" thickBot="1">
      <c r="A11" s="27"/>
      <c r="B11" s="29"/>
      <c r="C11" s="29"/>
      <c r="E11" s="27"/>
      <c r="F11" s="27"/>
      <c r="I11" s="106"/>
      <c r="J11" s="236" t="s">
        <v>1601</v>
      </c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42" t="s">
        <v>1602</v>
      </c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4"/>
      <c r="AJ11" s="116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ht="30" customHeight="1">
      <c r="A12" s="46" t="s">
        <v>28</v>
      </c>
      <c r="B12" s="150" t="s">
        <v>29</v>
      </c>
      <c r="C12" s="150" t="s">
        <v>31</v>
      </c>
      <c r="D12" s="150" t="s">
        <v>30</v>
      </c>
      <c r="E12" s="150" t="s">
        <v>32</v>
      </c>
      <c r="F12" s="150" t="s">
        <v>33</v>
      </c>
      <c r="G12" s="150" t="s">
        <v>34</v>
      </c>
      <c r="H12" s="150" t="s">
        <v>35</v>
      </c>
      <c r="I12" s="117" t="s">
        <v>36</v>
      </c>
      <c r="J12" s="118" t="s">
        <v>37</v>
      </c>
      <c r="K12" s="119" t="s">
        <v>38</v>
      </c>
      <c r="L12" s="119" t="s">
        <v>39</v>
      </c>
      <c r="M12" s="120" t="s">
        <v>40</v>
      </c>
      <c r="N12" s="121" t="s">
        <v>41</v>
      </c>
      <c r="O12" s="122" t="s">
        <v>42</v>
      </c>
      <c r="P12" s="123" t="s">
        <v>43</v>
      </c>
      <c r="Q12" s="123" t="s">
        <v>44</v>
      </c>
      <c r="R12" s="123" t="s">
        <v>45</v>
      </c>
      <c r="S12" s="124" t="s">
        <v>46</v>
      </c>
      <c r="T12" s="124" t="s">
        <v>47</v>
      </c>
      <c r="U12" s="124" t="s">
        <v>48</v>
      </c>
      <c r="V12" s="125" t="s">
        <v>49</v>
      </c>
      <c r="W12" s="126" t="s">
        <v>37</v>
      </c>
      <c r="X12" s="127" t="s">
        <v>38</v>
      </c>
      <c r="Y12" s="127" t="s">
        <v>39</v>
      </c>
      <c r="Z12" s="127" t="s">
        <v>50</v>
      </c>
      <c r="AA12" s="128" t="s">
        <v>41</v>
      </c>
      <c r="AB12" s="129" t="s">
        <v>10</v>
      </c>
      <c r="AC12" s="130" t="s">
        <v>15</v>
      </c>
      <c r="AD12" s="130" t="s">
        <v>19</v>
      </c>
      <c r="AE12" s="130" t="s">
        <v>22</v>
      </c>
      <c r="AF12" s="131" t="s">
        <v>46</v>
      </c>
      <c r="AG12" s="131" t="s">
        <v>47</v>
      </c>
      <c r="AH12" s="131" t="s">
        <v>48</v>
      </c>
      <c r="AI12" s="132" t="s">
        <v>49</v>
      </c>
      <c r="AJ12" s="133" t="s">
        <v>1604</v>
      </c>
    </row>
    <row r="13" spans="1:57" ht="55.25" customHeight="1">
      <c r="A13" s="231" t="s">
        <v>51</v>
      </c>
      <c r="B13" s="11">
        <v>1</v>
      </c>
      <c r="C13" s="3" t="str">
        <f>IF($D13="-"," ",IF((VLOOKUP($D13,All!$A:$AK,COLUMN()-1,FALSE)=0),"",VLOOKUP($D13,All!$A:$AK,COLUMN()-1,FALSE)))</f>
        <v xml:space="preserve"> </v>
      </c>
      <c r="D13" s="58" t="s">
        <v>464</v>
      </c>
      <c r="E13" s="4" t="str">
        <f>IF($D13="-"," ",IF((VLOOKUP($D13,All!$A:$AK,COLUMN()-1,FALSE)=0),"",VLOOKUP($D13,All!$A:$AK,COLUMN()-1,FALSE)))</f>
        <v xml:space="preserve"> </v>
      </c>
      <c r="F13" s="4" t="str">
        <f>IF($D13="-"," ",IF((VLOOKUP($D13,All!$A:$AK,COLUMN()-1,FALSE)=0),"",VLOOKUP($D13,All!$A:$AK,COLUMN()-1,FALSE)))</f>
        <v xml:space="preserve"> </v>
      </c>
      <c r="G13" s="3" t="str">
        <f>IF($D13="-"," ",IF((VLOOKUP($D13,All!$A:$AK,COLUMN()-1,FALSE)=0),"",VLOOKUP($D13,All!$A:$AK,COLUMN()-1,FALSE)))</f>
        <v xml:space="preserve"> </v>
      </c>
      <c r="H13" s="8" t="str">
        <f>IF($D13="-"," ",IF((VLOOKUP($D13,All!$A:$AK,COLUMN()-1,FALSE)=0),"",VLOOKUP($D13,All!$A:$AK,COLUMN()-1,FALSE)))</f>
        <v xml:space="preserve"> </v>
      </c>
      <c r="I13" s="9" t="str">
        <f>IF($D13="-"," ",IF((VLOOKUP($D13,All!$A:$AK,COLUMN()-1,FALSE)=0),"",VLOOKUP($D13,All!$A:$AK,COLUMN()-1,FALSE)))</f>
        <v xml:space="preserve"> </v>
      </c>
      <c r="J13" s="10" t="str">
        <f>IF($D13="-"," ",IF((VLOOKUP($D13,All!$A:$AK,COLUMN()-1,FALSE)=0),"",VLOOKUP($D13,All!$A:$AK,COLUMN()-1,FALSE)))</f>
        <v xml:space="preserve"> </v>
      </c>
      <c r="K13" s="11" t="str">
        <f>IF($D13="-"," ",IF((VLOOKUP($D13,All!$A:$AK,COLUMN()-1,FALSE)=0),"",VLOOKUP($D13,All!$A:$AK,COLUMN()-1,FALSE)))</f>
        <v xml:space="preserve"> </v>
      </c>
      <c r="L13" s="11" t="str">
        <f>IF($D13="-"," ",IF((VLOOKUP($D13,All!$A:$AK,COLUMN()-1,FALSE)=0),"",VLOOKUP($D13,All!$A:$AK,COLUMN()-1,FALSE)))</f>
        <v xml:space="preserve"> </v>
      </c>
      <c r="M13" s="11" t="str">
        <f>IF($D13="-"," ",IF((VLOOKUP($D13,All!$A:$AK,COLUMN()-1,FALSE)=0),"",VLOOKUP($D13,All!$A:$AK,COLUMN()-1,FALSE)))</f>
        <v xml:space="preserve"> </v>
      </c>
      <c r="N13" s="12" t="str">
        <f>IF($D13="-"," ",IF((VLOOKUP($D13,All!$A:$AK,COLUMN()-1,FALSE)=0),"",VLOOKUP($D13,All!$A:$AK,COLUMN()-1,FALSE)))</f>
        <v xml:space="preserve"> </v>
      </c>
      <c r="O13" s="13" t="str">
        <f>IF($D13="-"," ",IF((VLOOKUP($D13,All!$A:$AK,COLUMN()-1,FALSE)=0),"",VLOOKUP($D13,All!$A:$AK,COLUMN()-1,FALSE)))</f>
        <v xml:space="preserve"> </v>
      </c>
      <c r="P13" s="11" t="str">
        <f>IF($D13="-"," ",IF((VLOOKUP($D13,All!$A:$AK,COLUMN()-1,FALSE)=0),"",VLOOKUP($D13,All!$A:$AK,COLUMN()-1,FALSE)))</f>
        <v xml:space="preserve"> </v>
      </c>
      <c r="Q13" s="11" t="str">
        <f>IF($D13="-"," ",IF((VLOOKUP($D13,All!$A:$AK,COLUMN()-1,FALSE)=0),"",VLOOKUP($D13,All!$A:$AK,COLUMN()-1,FALSE)))</f>
        <v xml:space="preserve"> </v>
      </c>
      <c r="R13" s="11" t="str">
        <f>IF($D13="-"," ",IF((VLOOKUP($D13,All!$A:$AK,COLUMN()-1,FALSE)=0),"",VLOOKUP($D13,All!$A:$AK,COLUMN()-1,FALSE)))</f>
        <v xml:space="preserve"> </v>
      </c>
      <c r="S13" s="11" t="str">
        <f>IF($D13="-"," ",IF((VLOOKUP($D13,All!$A:$AK,COLUMN()-1,FALSE)=0),"",VLOOKUP($D13,All!$A:$AK,COLUMN()-1,FALSE)))</f>
        <v xml:space="preserve"> </v>
      </c>
      <c r="T13" s="11" t="str">
        <f>IF($D13="-"," ",IF((VLOOKUP($D13,All!$A:$AK,COLUMN()-1,FALSE)=0),"",VLOOKUP($D13,All!$A:$AK,COLUMN()-1,FALSE)))</f>
        <v xml:space="preserve"> </v>
      </c>
      <c r="U13" s="11" t="str">
        <f>IF($D13="-"," ",IF((VLOOKUP($D13,All!$A:$AK,COLUMN()-1,FALSE)=0),"",VLOOKUP($D13,All!$A:$AK,COLUMN()-1,FALSE)))</f>
        <v xml:space="preserve"> </v>
      </c>
      <c r="V13" s="37" t="str">
        <f>IF($D13="-"," ",IF((VLOOKUP($D13,All!$A:$AK,COLUMN(),FALSE)=0),"",VLOOKUP($D13,All!$A:$AK,COLUMN(),FALSE)))</f>
        <v xml:space="preserve"> </v>
      </c>
      <c r="W13" s="13" t="str">
        <f>IF($D13="-"," ",IF((VLOOKUP($D13,All!$A:$AK,COLUMN(),FALSE)=0),"",VLOOKUP($D13,All!$A:$AK,COLUMN(),FALSE)))</f>
        <v xml:space="preserve"> </v>
      </c>
      <c r="X13" s="11" t="str">
        <f>IF($D13="-"," ",IF((VLOOKUP($D13,All!$A:$AK,COLUMN(),FALSE)=0),"",VLOOKUP($D13,All!$A:$AK,COLUMN(),FALSE)))</f>
        <v xml:space="preserve"> </v>
      </c>
      <c r="Y13" s="11" t="str">
        <f>IF($D13="-"," ",IF((VLOOKUP($D13,All!$A:$AK,COLUMN(),FALSE)=0),"",VLOOKUP($D13,All!$A:$AK,COLUMN(),FALSE)))</f>
        <v xml:space="preserve"> </v>
      </c>
      <c r="Z13" s="11" t="str">
        <f>IF($D13="-"," ",IF((VLOOKUP($D13,All!$A:$AK,COLUMN(),FALSE)=0),"",VLOOKUP($D13,All!$A:$AK,COLUMN(),FALSE)))</f>
        <v xml:space="preserve"> </v>
      </c>
      <c r="AA13" s="12" t="str">
        <f>IF($D13="-"," ",IF((VLOOKUP($D13,All!$A:$AK,COLUMN(),FALSE)=0),"",VLOOKUP($D13,All!$A:$AK,COLUMN(),FALSE)))</f>
        <v xml:space="preserve"> </v>
      </c>
      <c r="AB13" s="13" t="str">
        <f>IF($D13="-"," ",IF((VLOOKUP($D13,All!$A:$AK,COLUMN(),FALSE)=0),"",VLOOKUP($D13,All!$A:$AK,COLUMN(),FALSE)))</f>
        <v xml:space="preserve"> </v>
      </c>
      <c r="AC13" s="11" t="str">
        <f>IF($D13="-"," ",IF((VLOOKUP($D13,All!$A:$AK,COLUMN(),FALSE)=0),"",VLOOKUP($D13,All!$A:$AK,COLUMN(),FALSE)))</f>
        <v xml:space="preserve"> </v>
      </c>
      <c r="AD13" s="11" t="str">
        <f>IF($D13="-"," ",IF((VLOOKUP($D13,All!$A:$AK,COLUMN(),FALSE)=0),"",VLOOKUP($D13,All!$A:$AK,COLUMN(),FALSE)))</f>
        <v xml:space="preserve"> </v>
      </c>
      <c r="AE13" s="11" t="str">
        <f>IF($D13="-"," ",IF((VLOOKUP($D13,All!$A:$AK,COLUMN(),FALSE)=0),"",VLOOKUP($D13,All!$A:$AK,COLUMN(),FALSE)))</f>
        <v xml:space="preserve"> </v>
      </c>
      <c r="AF13" s="11" t="str">
        <f>IF($D13="-"," ",IF((VLOOKUP($D13,All!$A:$AK,COLUMN(),FALSE)=0),"",VLOOKUP($D13,All!$A:$AK,COLUMN(),FALSE)))</f>
        <v xml:space="preserve"> </v>
      </c>
      <c r="AG13" s="11" t="str">
        <f>IF($D13="-"," ",IF((VLOOKUP($D13,All!$A:$AK,COLUMN(),FALSE)=0),"",VLOOKUP($D13,All!$A:$AK,COLUMN(),FALSE)))</f>
        <v xml:space="preserve"> </v>
      </c>
      <c r="AH13" s="11" t="str">
        <f>IF($D13="-"," ",IF((VLOOKUP($D13,All!$A:$AK,COLUMN(),FALSE)=0),"",VLOOKUP($D13,All!$A:$AK,COLUMN(),FALSE)))</f>
        <v xml:space="preserve"> </v>
      </c>
      <c r="AI13" s="12" t="str">
        <f>IF($D13="-"," ",IF((VLOOKUP($D13,All!$A:$AK,COLUMN()+1,FALSE)=0),"",VLOOKUP($D13,All!$A:$AK,COLUMN()+1,FALSE)))</f>
        <v xml:space="preserve"> </v>
      </c>
      <c r="AJ13" s="16" t="str">
        <f>IF($D13="-"," ",IF((VLOOKUP($D13,All!$A:$AK,COLUMN()+1,FALSE)=0),"",VLOOKUP($D13,All!$A:$AK,COLUMN()+1,FALSE)))</f>
        <v xml:space="preserve"> </v>
      </c>
    </row>
    <row r="14" spans="1:57" ht="55.25" customHeight="1">
      <c r="A14" s="231"/>
      <c r="B14" s="21">
        <v>2</v>
      </c>
      <c r="C14" s="5" t="str">
        <f>IF($D14="-"," ",IF((VLOOKUP($D14,All!$A:$AK,COLUMN()-1,FALSE)=0),"",VLOOKUP($D14,All!$A:$AK,COLUMN()-1,FALSE)))</f>
        <v xml:space="preserve"> </v>
      </c>
      <c r="D14" s="58" t="s">
        <v>464</v>
      </c>
      <c r="E14" s="33" t="str">
        <f>IF($D14="-"," ",IF((VLOOKUP($D14,All!$A:$AK,COLUMN()-1,FALSE)=0),"",VLOOKUP($D14,All!$A:$AK,COLUMN()-1,FALSE)))</f>
        <v xml:space="preserve"> </v>
      </c>
      <c r="F14" s="6" t="str">
        <f>IF($D14="-"," ",IF((VLOOKUP($D14,All!$A:$AK,COLUMN()-1,FALSE)=0),"",VLOOKUP($D14,All!$A:$AK,COLUMN()-1,FALSE)))</f>
        <v xml:space="preserve"> </v>
      </c>
      <c r="G14" s="5" t="str">
        <f>IF($D14="-"," ",IF((VLOOKUP($D14,All!$A:$AK,COLUMN()-1,FALSE)=0),"",VLOOKUP($D14,All!$A:$AK,COLUMN()-1,FALSE)))</f>
        <v xml:space="preserve"> </v>
      </c>
      <c r="H14" s="18" t="str">
        <f>IF($D14="-"," ",IF((VLOOKUP($D14,All!$A:$AK,COLUMN()-1,FALSE)=0),"",VLOOKUP($D14,All!$A:$AK,COLUMN()-1,FALSE)))</f>
        <v xml:space="preserve"> </v>
      </c>
      <c r="I14" s="19" t="str">
        <f>IF($D14="-"," ",IF((VLOOKUP($D14,All!$A:$AK,COLUMN()-1,FALSE)=0),"",VLOOKUP($D14,All!$A:$AK,COLUMN()-1,FALSE)))</f>
        <v xml:space="preserve"> </v>
      </c>
      <c r="J14" s="20" t="str">
        <f>IF($D14="-"," ",IF((VLOOKUP($D14,All!$A:$AK,COLUMN()-1,FALSE)=0),"",VLOOKUP($D14,All!$A:$AK,COLUMN()-1,FALSE)))</f>
        <v xml:space="preserve"> </v>
      </c>
      <c r="K14" s="21" t="str">
        <f>IF($D14="-"," ",IF((VLOOKUP($D14,All!$A:$AK,COLUMN()-1,FALSE)=0),"",VLOOKUP($D14,All!$A:$AK,COLUMN()-1,FALSE)))</f>
        <v xml:space="preserve"> </v>
      </c>
      <c r="L14" s="21" t="str">
        <f>IF($D14="-"," ",IF((VLOOKUP($D14,All!$A:$AK,COLUMN()-1,FALSE)=0),"",VLOOKUP($D14,All!$A:$AK,COLUMN()-1,FALSE)))</f>
        <v xml:space="preserve"> </v>
      </c>
      <c r="M14" s="21" t="str">
        <f>IF($D14="-"," ",IF((VLOOKUP($D14,All!$A:$AK,COLUMN()-1,FALSE)=0),"",VLOOKUP($D14,All!$A:$AK,COLUMN()-1,FALSE)))</f>
        <v xml:space="preserve"> </v>
      </c>
      <c r="N14" s="22" t="str">
        <f>IF($D14="-"," ",IF((VLOOKUP($D14,All!$A:$AK,COLUMN()-1,FALSE)=0),"",VLOOKUP($D14,All!$A:$AK,COLUMN()-1,FALSE)))</f>
        <v xml:space="preserve"> </v>
      </c>
      <c r="O14" s="23" t="str">
        <f>IF($D14="-"," ",IF((VLOOKUP($D14,All!$A:$AK,COLUMN()-1,FALSE)=0),"",VLOOKUP($D14,All!$A:$AK,COLUMN()-1,FALSE)))</f>
        <v xml:space="preserve"> </v>
      </c>
      <c r="P14" s="21" t="str">
        <f>IF($D14="-"," ",IF((VLOOKUP($D14,All!$A:$AK,COLUMN()-1,FALSE)=0),"",VLOOKUP($D14,All!$A:$AK,COLUMN()-1,FALSE)))</f>
        <v xml:space="preserve"> </v>
      </c>
      <c r="Q14" s="21" t="str">
        <f>IF($D14="-"," ",IF((VLOOKUP($D14,All!$A:$AK,COLUMN()-1,FALSE)=0),"",VLOOKUP($D14,All!$A:$AK,COLUMN()-1,FALSE)))</f>
        <v xml:space="preserve"> </v>
      </c>
      <c r="R14" s="21" t="str">
        <f>IF($D14="-"," ",IF((VLOOKUP($D14,All!$A:$AK,COLUMN()-1,FALSE)=0),"",VLOOKUP($D14,All!$A:$AK,COLUMN()-1,FALSE)))</f>
        <v xml:space="preserve"> </v>
      </c>
      <c r="S14" s="21" t="str">
        <f>IF($D14="-"," ",IF((VLOOKUP($D14,All!$A:$AK,COLUMN()-1,FALSE)=0),"",VLOOKUP($D14,All!$A:$AK,COLUMN()-1,FALSE)))</f>
        <v xml:space="preserve"> </v>
      </c>
      <c r="T14" s="21" t="str">
        <f>IF($D14="-"," ",IF((VLOOKUP($D14,All!$A:$AK,COLUMN()-1,FALSE)=0),"",VLOOKUP($D14,All!$A:$AK,COLUMN()-1,FALSE)))</f>
        <v xml:space="preserve"> </v>
      </c>
      <c r="U14" s="21" t="str">
        <f>IF($D14="-"," ",IF((VLOOKUP($D14,All!$A:$AK,COLUMN()-1,FALSE)=0),"",VLOOKUP($D14,All!$A:$AK,COLUMN()-1,FALSE)))</f>
        <v xml:space="preserve"> </v>
      </c>
      <c r="V14" s="38" t="str">
        <f>IF($D14="-"," ",IF((VLOOKUP($D14,All!$A:$AK,COLUMN(),FALSE)=0),"",VLOOKUP($D14,All!$A:$AK,COLUMN(),FALSE)))</f>
        <v xml:space="preserve"> </v>
      </c>
      <c r="W14" s="23" t="str">
        <f>IF($D14="-"," ",IF((VLOOKUP($D14,All!$A:$AK,COLUMN(),FALSE)=0),"",VLOOKUP($D14,All!$A:$AK,COLUMN(),FALSE)))</f>
        <v xml:space="preserve"> </v>
      </c>
      <c r="X14" s="21" t="str">
        <f>IF($D14="-"," ",IF((VLOOKUP($D14,All!$A:$AK,COLUMN(),FALSE)=0),"",VLOOKUP($D14,All!$A:$AK,COLUMN(),FALSE)))</f>
        <v xml:space="preserve"> </v>
      </c>
      <c r="Y14" s="21" t="str">
        <f>IF($D14="-"," ",IF((VLOOKUP($D14,All!$A:$AK,COLUMN(),FALSE)=0),"",VLOOKUP($D14,All!$A:$AK,COLUMN(),FALSE)))</f>
        <v xml:space="preserve"> </v>
      </c>
      <c r="Z14" s="21" t="str">
        <f>IF($D14="-"," ",IF((VLOOKUP($D14,All!$A:$AK,COLUMN(),FALSE)=0),"",VLOOKUP($D14,All!$A:$AK,COLUMN(),FALSE)))</f>
        <v xml:space="preserve"> </v>
      </c>
      <c r="AA14" s="22" t="str">
        <f>IF($D14="-"," ",IF((VLOOKUP($D14,All!$A:$AK,COLUMN(),FALSE)=0),"",VLOOKUP($D14,All!$A:$AK,COLUMN(),FALSE)))</f>
        <v xml:space="preserve"> </v>
      </c>
      <c r="AB14" s="23" t="str">
        <f>IF($D14="-"," ",IF((VLOOKUP($D14,All!$A:$AK,COLUMN(),FALSE)=0),"",VLOOKUP($D14,All!$A:$AK,COLUMN(),FALSE)))</f>
        <v xml:space="preserve"> </v>
      </c>
      <c r="AC14" s="21" t="str">
        <f>IF($D14="-"," ",IF((VLOOKUP($D14,All!$A:$AK,COLUMN(),FALSE)=0),"",VLOOKUP($D14,All!$A:$AK,COLUMN(),FALSE)))</f>
        <v xml:space="preserve"> </v>
      </c>
      <c r="AD14" s="21" t="str">
        <f>IF($D14="-"," ",IF((VLOOKUP($D14,All!$A:$AK,COLUMN(),FALSE)=0),"",VLOOKUP($D14,All!$A:$AK,COLUMN(),FALSE)))</f>
        <v xml:space="preserve"> </v>
      </c>
      <c r="AE14" s="21" t="str">
        <f>IF($D14="-"," ",IF((VLOOKUP($D14,All!$A:$AK,COLUMN(),FALSE)=0),"",VLOOKUP($D14,All!$A:$AK,COLUMN(),FALSE)))</f>
        <v xml:space="preserve"> </v>
      </c>
      <c r="AF14" s="21" t="str">
        <f>IF($D14="-"," ",IF((VLOOKUP($D14,All!$A:$AK,COLUMN(),FALSE)=0),"",VLOOKUP($D14,All!$A:$AK,COLUMN(),FALSE)))</f>
        <v xml:space="preserve"> </v>
      </c>
      <c r="AG14" s="21" t="str">
        <f>IF($D14="-"," ",IF((VLOOKUP($D14,All!$A:$AK,COLUMN(),FALSE)=0),"",VLOOKUP($D14,All!$A:$AK,COLUMN(),FALSE)))</f>
        <v xml:space="preserve"> </v>
      </c>
      <c r="AH14" s="21" t="str">
        <f>IF($D14="-"," ",IF((VLOOKUP($D14,All!$A:$AK,COLUMN(),FALSE)=0),"",VLOOKUP($D14,All!$A:$AK,COLUMN(),FALSE)))</f>
        <v xml:space="preserve"> </v>
      </c>
      <c r="AI14" s="22" t="str">
        <f>IF($D14="-"," ",IF((VLOOKUP($D14,All!$A:$AK,COLUMN()+1,FALSE)=0),"",VLOOKUP($D14,All!$A:$AK,COLUMN()+1,FALSE)))</f>
        <v xml:space="preserve"> </v>
      </c>
      <c r="AJ14" s="26" t="str">
        <f>IF($D14="-"," ",IF((VLOOKUP($D14,All!$A:$AK,COLUMN()+1,FALSE)=0),"",VLOOKUP($D14,All!$A:$AK,COLUMN()+1,FALSE)))</f>
        <v xml:space="preserve"> </v>
      </c>
    </row>
    <row r="15" spans="1:57" ht="55.25" customHeight="1">
      <c r="A15" s="231"/>
      <c r="B15" s="11">
        <v>3</v>
      </c>
      <c r="C15" s="3" t="str">
        <f>IF($D15="-"," ",IF((VLOOKUP($D15,All!$A:$AK,COLUMN()-1,FALSE)=0),"",VLOOKUP($D15,All!$A:$AK,COLUMN()-1,FALSE)))</f>
        <v xml:space="preserve"> </v>
      </c>
      <c r="D15" s="58" t="s">
        <v>464</v>
      </c>
      <c r="E15" s="32" t="str">
        <f>IF($D15="-"," ",IF((VLOOKUP($D15,All!$A:$AK,COLUMN()-1,FALSE)=0),"",VLOOKUP($D15,All!$A:$AK,COLUMN()-1,FALSE)))</f>
        <v xml:space="preserve"> </v>
      </c>
      <c r="F15" s="4" t="str">
        <f>IF($D15="-"," ",IF((VLOOKUP($D15,All!$A:$AK,COLUMN()-1,FALSE)=0),"",VLOOKUP($D15,All!$A:$AK,COLUMN()-1,FALSE)))</f>
        <v xml:space="preserve"> </v>
      </c>
      <c r="G15" s="3" t="str">
        <f>IF($D15="-"," ",IF((VLOOKUP($D15,All!$A:$AK,COLUMN()-1,FALSE)=0),"",VLOOKUP($D15,All!$A:$AK,COLUMN()-1,FALSE)))</f>
        <v xml:space="preserve"> </v>
      </c>
      <c r="H15" s="8" t="str">
        <f>IF($D15="-"," ",IF((VLOOKUP($D15,All!$A:$AK,COLUMN()-1,FALSE)=0),"",VLOOKUP($D15,All!$A:$AK,COLUMN()-1,FALSE)))</f>
        <v xml:space="preserve"> </v>
      </c>
      <c r="I15" s="9" t="str">
        <f>IF($D15="-"," ",IF((VLOOKUP($D15,All!$A:$AK,COLUMN()-1,FALSE)=0),"",VLOOKUP($D15,All!$A:$AK,COLUMN()-1,FALSE)))</f>
        <v xml:space="preserve"> </v>
      </c>
      <c r="J15" s="10" t="str">
        <f>IF($D15="-"," ",IF((VLOOKUP($D15,All!$A:$AK,COLUMN()-1,FALSE)=0),"",VLOOKUP($D15,All!$A:$AK,COLUMN()-1,FALSE)))</f>
        <v xml:space="preserve"> </v>
      </c>
      <c r="K15" s="11" t="str">
        <f>IF($D15="-"," ",IF((VLOOKUP($D15,All!$A:$AK,COLUMN()-1,FALSE)=0),"",VLOOKUP($D15,All!$A:$AK,COLUMN()-1,FALSE)))</f>
        <v xml:space="preserve"> </v>
      </c>
      <c r="L15" s="11" t="str">
        <f>IF($D15="-"," ",IF((VLOOKUP($D15,All!$A:$AK,COLUMN()-1,FALSE)=0),"",VLOOKUP($D15,All!$A:$AK,COLUMN()-1,FALSE)))</f>
        <v xml:space="preserve"> </v>
      </c>
      <c r="M15" s="11" t="str">
        <f>IF($D15="-"," ",IF((VLOOKUP($D15,All!$A:$AK,COLUMN()-1,FALSE)=0),"",VLOOKUP($D15,All!$A:$AK,COLUMN()-1,FALSE)))</f>
        <v xml:space="preserve"> </v>
      </c>
      <c r="N15" s="12" t="str">
        <f>IF($D15="-"," ",IF((VLOOKUP($D15,All!$A:$AK,COLUMN()-1,FALSE)=0),"",VLOOKUP($D15,All!$A:$AK,COLUMN()-1,FALSE)))</f>
        <v xml:space="preserve"> </v>
      </c>
      <c r="O15" s="13" t="str">
        <f>IF($D15="-"," ",IF((VLOOKUP($D15,All!$A:$AK,COLUMN()-1,FALSE)=0),"",VLOOKUP($D15,All!$A:$AK,COLUMN()-1,FALSE)))</f>
        <v xml:space="preserve"> </v>
      </c>
      <c r="P15" s="11" t="str">
        <f>IF($D15="-"," ",IF((VLOOKUP($D15,All!$A:$AK,COLUMN()-1,FALSE)=0),"",VLOOKUP($D15,All!$A:$AK,COLUMN()-1,FALSE)))</f>
        <v xml:space="preserve"> </v>
      </c>
      <c r="Q15" s="11" t="str">
        <f>IF($D15="-"," ",IF((VLOOKUP($D15,All!$A:$AK,COLUMN()-1,FALSE)=0),"",VLOOKUP($D15,All!$A:$AK,COLUMN()-1,FALSE)))</f>
        <v xml:space="preserve"> </v>
      </c>
      <c r="R15" s="11" t="str">
        <f>IF($D15="-"," ",IF((VLOOKUP($D15,All!$A:$AK,COLUMN()-1,FALSE)=0),"",VLOOKUP($D15,All!$A:$AK,COLUMN()-1,FALSE)))</f>
        <v xml:space="preserve"> </v>
      </c>
      <c r="S15" s="11" t="str">
        <f>IF($D15="-"," ",IF((VLOOKUP($D15,All!$A:$AK,COLUMN()-1,FALSE)=0),"",VLOOKUP($D15,All!$A:$AK,COLUMN()-1,FALSE)))</f>
        <v xml:space="preserve"> </v>
      </c>
      <c r="T15" s="11" t="str">
        <f>IF($D15="-"," ",IF((VLOOKUP($D15,All!$A:$AK,COLUMN()-1,FALSE)=0),"",VLOOKUP($D15,All!$A:$AK,COLUMN()-1,FALSE)))</f>
        <v xml:space="preserve"> </v>
      </c>
      <c r="U15" s="11" t="str">
        <f>IF($D15="-"," ",IF((VLOOKUP($D15,All!$A:$AK,COLUMN()-1,FALSE)=0),"",VLOOKUP($D15,All!$A:$AK,COLUMN()-1,FALSE)))</f>
        <v xml:space="preserve"> </v>
      </c>
      <c r="V15" s="37" t="str">
        <f>IF($D15="-"," ",IF((VLOOKUP($D15,All!$A:$AK,COLUMN(),FALSE)=0),"",VLOOKUP($D15,All!$A:$AK,COLUMN(),FALSE)))</f>
        <v xml:space="preserve"> </v>
      </c>
      <c r="W15" s="13" t="str">
        <f>IF($D15="-"," ",IF((VLOOKUP($D15,All!$A:$AK,COLUMN(),FALSE)=0),"",VLOOKUP($D15,All!$A:$AK,COLUMN(),FALSE)))</f>
        <v xml:space="preserve"> </v>
      </c>
      <c r="X15" s="11" t="str">
        <f>IF($D15="-"," ",IF((VLOOKUP($D15,All!$A:$AK,COLUMN(),FALSE)=0),"",VLOOKUP($D15,All!$A:$AK,COLUMN(),FALSE)))</f>
        <v xml:space="preserve"> </v>
      </c>
      <c r="Y15" s="11" t="str">
        <f>IF($D15="-"," ",IF((VLOOKUP($D15,All!$A:$AK,COLUMN(),FALSE)=0),"",VLOOKUP($D15,All!$A:$AK,COLUMN(),FALSE)))</f>
        <v xml:space="preserve"> </v>
      </c>
      <c r="Z15" s="11" t="str">
        <f>IF($D15="-"," ",IF((VLOOKUP($D15,All!$A:$AK,COLUMN(),FALSE)=0),"",VLOOKUP($D15,All!$A:$AK,COLUMN(),FALSE)))</f>
        <v xml:space="preserve"> </v>
      </c>
      <c r="AA15" s="12" t="str">
        <f>IF($D15="-"," ",IF((VLOOKUP($D15,All!$A:$AK,COLUMN(),FALSE)=0),"",VLOOKUP($D15,All!$A:$AK,COLUMN(),FALSE)))</f>
        <v xml:space="preserve"> </v>
      </c>
      <c r="AB15" s="13" t="str">
        <f>IF($D15="-"," ",IF((VLOOKUP($D15,All!$A:$AK,COLUMN(),FALSE)=0),"",VLOOKUP($D15,All!$A:$AK,COLUMN(),FALSE)))</f>
        <v xml:space="preserve"> </v>
      </c>
      <c r="AC15" s="11" t="str">
        <f>IF($D15="-"," ",IF((VLOOKUP($D15,All!$A:$AK,COLUMN(),FALSE)=0),"",VLOOKUP($D15,All!$A:$AK,COLUMN(),FALSE)))</f>
        <v xml:space="preserve"> </v>
      </c>
      <c r="AD15" s="11" t="str">
        <f>IF($D15="-"," ",IF((VLOOKUP($D15,All!$A:$AK,COLUMN(),FALSE)=0),"",VLOOKUP($D15,All!$A:$AK,COLUMN(),FALSE)))</f>
        <v xml:space="preserve"> </v>
      </c>
      <c r="AE15" s="11" t="str">
        <f>IF($D15="-"," ",IF((VLOOKUP($D15,All!$A:$AK,COLUMN(),FALSE)=0),"",VLOOKUP($D15,All!$A:$AK,COLUMN(),FALSE)))</f>
        <v xml:space="preserve"> </v>
      </c>
      <c r="AF15" s="11" t="str">
        <f>IF($D15="-"," ",IF((VLOOKUP($D15,All!$A:$AK,COLUMN(),FALSE)=0),"",VLOOKUP($D15,All!$A:$AK,COLUMN(),FALSE)))</f>
        <v xml:space="preserve"> </v>
      </c>
      <c r="AG15" s="11" t="str">
        <f>IF($D15="-"," ",IF((VLOOKUP($D15,All!$A:$AK,COLUMN(),FALSE)=0),"",VLOOKUP($D15,All!$A:$AK,COLUMN(),FALSE)))</f>
        <v xml:space="preserve"> </v>
      </c>
      <c r="AH15" s="11" t="str">
        <f>IF($D15="-"," ",IF((VLOOKUP($D15,All!$A:$AK,COLUMN(),FALSE)=0),"",VLOOKUP($D15,All!$A:$AK,COLUMN(),FALSE)))</f>
        <v xml:space="preserve"> </v>
      </c>
      <c r="AI15" s="12" t="str">
        <f>IF($D15="-"," ",IF((VLOOKUP($D15,All!$A:$AK,COLUMN()+1,FALSE)=0),"",VLOOKUP($D15,All!$A:$AK,COLUMN()+1,FALSE)))</f>
        <v xml:space="preserve"> </v>
      </c>
      <c r="AJ15" s="16" t="str">
        <f>IF($D15="-"," ",IF((VLOOKUP($D15,All!$A:$AK,COLUMN()+1,FALSE)=0),"",VLOOKUP($D15,All!$A:$AK,COLUMN()+1,FALSE)))</f>
        <v xml:space="preserve"> </v>
      </c>
    </row>
    <row r="16" spans="1:57" ht="55.25" customHeight="1">
      <c r="A16" s="231" t="s">
        <v>56</v>
      </c>
      <c r="B16" s="21">
        <v>4</v>
      </c>
      <c r="C16" s="5" t="str">
        <f>IF($D16="-"," ",IF((VLOOKUP($D16,All!$A:$AK,COLUMN()-1,FALSE)=0),"",VLOOKUP($D16,All!$A:$AK,COLUMN()-1,FALSE)))</f>
        <v xml:space="preserve"> </v>
      </c>
      <c r="D16" s="58" t="s">
        <v>464</v>
      </c>
      <c r="E16" s="33" t="str">
        <f>IF($D16="-"," ",IF((VLOOKUP($D16,All!$A:$AK,COLUMN()-1,FALSE)=0),"",VLOOKUP($D16,All!$A:$AK,COLUMN()-1,FALSE)))</f>
        <v xml:space="preserve"> </v>
      </c>
      <c r="F16" s="6" t="str">
        <f>IF($D16="-"," ",IF((VLOOKUP($D16,All!$A:$AK,COLUMN()-1,FALSE)=0),"",VLOOKUP($D16,All!$A:$AK,COLUMN()-1,FALSE)))</f>
        <v xml:space="preserve"> </v>
      </c>
      <c r="G16" s="5" t="str">
        <f>IF($D16="-"," ",IF((VLOOKUP($D16,All!$A:$AK,COLUMN()-1,FALSE)=0),"",VLOOKUP($D16,All!$A:$AK,COLUMN()-1,FALSE)))</f>
        <v xml:space="preserve"> </v>
      </c>
      <c r="H16" s="18" t="str">
        <f>IF($D16="-"," ",IF((VLOOKUP($D16,All!$A:$AK,COLUMN()-1,FALSE)=0),"",VLOOKUP($D16,All!$A:$AK,COLUMN()-1,FALSE)))</f>
        <v xml:space="preserve"> </v>
      </c>
      <c r="I16" s="19" t="str">
        <f>IF($D16="-"," ",IF((VLOOKUP($D16,All!$A:$AK,COLUMN()-1,FALSE)=0),"",VLOOKUP($D16,All!$A:$AK,COLUMN()-1,FALSE)))</f>
        <v xml:space="preserve"> </v>
      </c>
      <c r="J16" s="20" t="str">
        <f>IF($D16="-"," ",IF((VLOOKUP($D16,All!$A:$AK,COLUMN()-1,FALSE)=0),"",VLOOKUP($D16,All!$A:$AK,COLUMN()-1,FALSE)))</f>
        <v xml:space="preserve"> </v>
      </c>
      <c r="K16" s="21" t="str">
        <f>IF($D16="-"," ",IF((VLOOKUP($D16,All!$A:$AK,COLUMN()-1,FALSE)=0),"",VLOOKUP($D16,All!$A:$AK,COLUMN()-1,FALSE)))</f>
        <v xml:space="preserve"> </v>
      </c>
      <c r="L16" s="21" t="str">
        <f>IF($D16="-"," ",IF((VLOOKUP($D16,All!$A:$AK,COLUMN()-1,FALSE)=0),"",VLOOKUP($D16,All!$A:$AK,COLUMN()-1,FALSE)))</f>
        <v xml:space="preserve"> </v>
      </c>
      <c r="M16" s="21" t="str">
        <f>IF($D16="-"," ",IF((VLOOKUP($D16,All!$A:$AK,COLUMN()-1,FALSE)=0),"",VLOOKUP($D16,All!$A:$AK,COLUMN()-1,FALSE)))</f>
        <v xml:space="preserve"> </v>
      </c>
      <c r="N16" s="22" t="str">
        <f>IF($D16="-"," ",IF((VLOOKUP($D16,All!$A:$AK,COLUMN()-1,FALSE)=0),"",VLOOKUP($D16,All!$A:$AK,COLUMN()-1,FALSE)))</f>
        <v xml:space="preserve"> </v>
      </c>
      <c r="O16" s="23" t="str">
        <f>IF($D16="-"," ",IF((VLOOKUP($D16,All!$A:$AK,COLUMN()-1,FALSE)=0),"",VLOOKUP($D16,All!$A:$AK,COLUMN()-1,FALSE)))</f>
        <v xml:space="preserve"> </v>
      </c>
      <c r="P16" s="21" t="str">
        <f>IF($D16="-"," ",IF((VLOOKUP($D16,All!$A:$AK,COLUMN()-1,FALSE)=0),"",VLOOKUP($D16,All!$A:$AK,COLUMN()-1,FALSE)))</f>
        <v xml:space="preserve"> </v>
      </c>
      <c r="Q16" s="21" t="str">
        <f>IF($D16="-"," ",IF((VLOOKUP($D16,All!$A:$AK,COLUMN()-1,FALSE)=0),"",VLOOKUP($D16,All!$A:$AK,COLUMN()-1,FALSE)))</f>
        <v xml:space="preserve"> </v>
      </c>
      <c r="R16" s="21" t="str">
        <f>IF($D16="-"," ",IF((VLOOKUP($D16,All!$A:$AK,COLUMN()-1,FALSE)=0),"",VLOOKUP($D16,All!$A:$AK,COLUMN()-1,FALSE)))</f>
        <v xml:space="preserve"> </v>
      </c>
      <c r="S16" s="21" t="str">
        <f>IF($D16="-"," ",IF((VLOOKUP($D16,All!$A:$AK,COLUMN()-1,FALSE)=0),"",VLOOKUP($D16,All!$A:$AK,COLUMN()-1,FALSE)))</f>
        <v xml:space="preserve"> </v>
      </c>
      <c r="T16" s="21" t="str">
        <f>IF($D16="-"," ",IF((VLOOKUP($D16,All!$A:$AK,COLUMN()-1,FALSE)=0),"",VLOOKUP($D16,All!$A:$AK,COLUMN()-1,FALSE)))</f>
        <v xml:space="preserve"> </v>
      </c>
      <c r="U16" s="21" t="str">
        <f>IF($D16="-"," ",IF((VLOOKUP($D16,All!$A:$AK,COLUMN()-1,FALSE)=0),"",VLOOKUP($D16,All!$A:$AK,COLUMN()-1,FALSE)))</f>
        <v xml:space="preserve"> </v>
      </c>
      <c r="V16" s="38" t="str">
        <f>IF($D16="-"," ",IF((VLOOKUP($D16,All!$A:$AK,COLUMN(),FALSE)=0),"",VLOOKUP($D16,All!$A:$AK,COLUMN(),FALSE)))</f>
        <v xml:space="preserve"> </v>
      </c>
      <c r="W16" s="23" t="str">
        <f>IF($D16="-"," ",IF((VLOOKUP($D16,All!$A:$AK,COLUMN(),FALSE)=0),"",VLOOKUP($D16,All!$A:$AK,COLUMN(),FALSE)))</f>
        <v xml:space="preserve"> </v>
      </c>
      <c r="X16" s="21" t="str">
        <f>IF($D16="-"," ",IF((VLOOKUP($D16,All!$A:$AK,COLUMN(),FALSE)=0),"",VLOOKUP($D16,All!$A:$AK,COLUMN(),FALSE)))</f>
        <v xml:space="preserve"> </v>
      </c>
      <c r="Y16" s="21" t="str">
        <f>IF($D16="-"," ",IF((VLOOKUP($D16,All!$A:$AK,COLUMN(),FALSE)=0),"",VLOOKUP($D16,All!$A:$AK,COLUMN(),FALSE)))</f>
        <v xml:space="preserve"> </v>
      </c>
      <c r="Z16" s="21" t="str">
        <f>IF($D16="-"," ",IF((VLOOKUP($D16,All!$A:$AK,COLUMN(),FALSE)=0),"",VLOOKUP($D16,All!$A:$AK,COLUMN(),FALSE)))</f>
        <v xml:space="preserve"> </v>
      </c>
      <c r="AA16" s="22" t="str">
        <f>IF($D16="-"," ",IF((VLOOKUP($D16,All!$A:$AK,COLUMN(),FALSE)=0),"",VLOOKUP($D16,All!$A:$AK,COLUMN(),FALSE)))</f>
        <v xml:space="preserve"> </v>
      </c>
      <c r="AB16" s="23" t="str">
        <f>IF($D16="-"," ",IF((VLOOKUP($D16,All!$A:$AK,COLUMN(),FALSE)=0),"",VLOOKUP($D16,All!$A:$AK,COLUMN(),FALSE)))</f>
        <v xml:space="preserve"> </v>
      </c>
      <c r="AC16" s="21" t="str">
        <f>IF($D16="-"," ",IF((VLOOKUP($D16,All!$A:$AK,COLUMN(),FALSE)=0),"",VLOOKUP($D16,All!$A:$AK,COLUMN(),FALSE)))</f>
        <v xml:space="preserve"> </v>
      </c>
      <c r="AD16" s="21" t="str">
        <f>IF($D16="-"," ",IF((VLOOKUP($D16,All!$A:$AK,COLUMN(),FALSE)=0),"",VLOOKUP($D16,All!$A:$AK,COLUMN(),FALSE)))</f>
        <v xml:space="preserve"> </v>
      </c>
      <c r="AE16" s="21" t="str">
        <f>IF($D16="-"," ",IF((VLOOKUP($D16,All!$A:$AK,COLUMN(),FALSE)=0),"",VLOOKUP($D16,All!$A:$AK,COLUMN(),FALSE)))</f>
        <v xml:space="preserve"> </v>
      </c>
      <c r="AF16" s="21" t="str">
        <f>IF($D16="-"," ",IF((VLOOKUP($D16,All!$A:$AK,COLUMN(),FALSE)=0),"",VLOOKUP($D16,All!$A:$AK,COLUMN(),FALSE)))</f>
        <v xml:space="preserve"> </v>
      </c>
      <c r="AG16" s="21" t="str">
        <f>IF($D16="-"," ",IF((VLOOKUP($D16,All!$A:$AK,COLUMN(),FALSE)=0),"",VLOOKUP($D16,All!$A:$AK,COLUMN(),FALSE)))</f>
        <v xml:space="preserve"> </v>
      </c>
      <c r="AH16" s="21" t="str">
        <f>IF($D16="-"," ",IF((VLOOKUP($D16,All!$A:$AK,COLUMN(),FALSE)=0),"",VLOOKUP($D16,All!$A:$AK,COLUMN(),FALSE)))</f>
        <v xml:space="preserve"> </v>
      </c>
      <c r="AI16" s="22" t="str">
        <f>IF($D16="-"," ",IF((VLOOKUP($D16,All!$A:$AK,COLUMN()+1,FALSE)=0),"",VLOOKUP($D16,All!$A:$AK,COLUMN()+1,FALSE)))</f>
        <v xml:space="preserve"> </v>
      </c>
      <c r="AJ16" s="26" t="str">
        <f>IF($D16="-"," ",IF((VLOOKUP($D16,All!$A:$AK,COLUMN()+1,FALSE)=0),"",VLOOKUP($D16,All!$A:$AK,COLUMN()+1,FALSE)))</f>
        <v xml:space="preserve"> </v>
      </c>
    </row>
    <row r="17" spans="1:36" ht="55.25" customHeight="1">
      <c r="A17" s="231"/>
      <c r="B17" s="11">
        <v>5</v>
      </c>
      <c r="C17" s="3" t="str">
        <f>IF($D17="-"," ",IF((VLOOKUP($D17,All!$A:$AK,COLUMN()-1,FALSE)=0),"",VLOOKUP($D17,All!$A:$AK,COLUMN()-1,FALSE)))</f>
        <v xml:space="preserve"> </v>
      </c>
      <c r="D17" s="58" t="s">
        <v>464</v>
      </c>
      <c r="E17" s="32" t="str">
        <f>IF($D17="-"," ",IF((VLOOKUP($D17,All!$A:$AK,COLUMN()-1,FALSE)=0),"",VLOOKUP($D17,All!$A:$AK,COLUMN()-1,FALSE)))</f>
        <v xml:space="preserve"> </v>
      </c>
      <c r="F17" s="4" t="str">
        <f>IF($D17="-"," ",IF((VLOOKUP($D17,All!$A:$AK,COLUMN()-1,FALSE)=0),"",VLOOKUP($D17,All!$A:$AK,COLUMN()-1,FALSE)))</f>
        <v xml:space="preserve"> </v>
      </c>
      <c r="G17" s="3" t="str">
        <f>IF($D17="-"," ",IF((VLOOKUP($D17,All!$A:$AK,COLUMN()-1,FALSE)=0),"",VLOOKUP($D17,All!$A:$AK,COLUMN()-1,FALSE)))</f>
        <v xml:space="preserve"> </v>
      </c>
      <c r="H17" s="8" t="str">
        <f>IF($D17="-"," ",IF((VLOOKUP($D17,All!$A:$AK,COLUMN()-1,FALSE)=0),"",VLOOKUP($D17,All!$A:$AK,COLUMN()-1,FALSE)))</f>
        <v xml:space="preserve"> </v>
      </c>
      <c r="I17" s="9" t="str">
        <f>IF($D17="-"," ",IF((VLOOKUP($D17,All!$A:$AK,COLUMN()-1,FALSE)=0),"",VLOOKUP($D17,All!$A:$AK,COLUMN()-1,FALSE)))</f>
        <v xml:space="preserve"> </v>
      </c>
      <c r="J17" s="10" t="str">
        <f>IF($D17="-"," ",IF((VLOOKUP($D17,All!$A:$AK,COLUMN()-1,FALSE)=0),"",VLOOKUP($D17,All!$A:$AK,COLUMN()-1,FALSE)))</f>
        <v xml:space="preserve"> </v>
      </c>
      <c r="K17" s="11" t="str">
        <f>IF($D17="-"," ",IF((VLOOKUP($D17,All!$A:$AK,COLUMN()-1,FALSE)=0),"",VLOOKUP($D17,All!$A:$AK,COLUMN()-1,FALSE)))</f>
        <v xml:space="preserve"> </v>
      </c>
      <c r="L17" s="11" t="str">
        <f>IF($D17="-"," ",IF((VLOOKUP($D17,All!$A:$AK,COLUMN()-1,FALSE)=0),"",VLOOKUP($D17,All!$A:$AK,COLUMN()-1,FALSE)))</f>
        <v xml:space="preserve"> </v>
      </c>
      <c r="M17" s="11" t="str">
        <f>IF($D17="-"," ",IF((VLOOKUP($D17,All!$A:$AK,COLUMN()-1,FALSE)=0),"",VLOOKUP($D17,All!$A:$AK,COLUMN()-1,FALSE)))</f>
        <v xml:space="preserve"> </v>
      </c>
      <c r="N17" s="12" t="str">
        <f>IF($D17="-"," ",IF((VLOOKUP($D17,All!$A:$AK,COLUMN()-1,FALSE)=0),"",VLOOKUP($D17,All!$A:$AK,COLUMN()-1,FALSE)))</f>
        <v xml:space="preserve"> </v>
      </c>
      <c r="O17" s="13" t="str">
        <f>IF($D17="-"," ",IF((VLOOKUP($D17,All!$A:$AK,COLUMN()-1,FALSE)=0),"",VLOOKUP($D17,All!$A:$AK,COLUMN()-1,FALSE)))</f>
        <v xml:space="preserve"> </v>
      </c>
      <c r="P17" s="11" t="str">
        <f>IF($D17="-"," ",IF((VLOOKUP($D17,All!$A:$AK,COLUMN()-1,FALSE)=0),"",VLOOKUP($D17,All!$A:$AK,COLUMN()-1,FALSE)))</f>
        <v xml:space="preserve"> </v>
      </c>
      <c r="Q17" s="11" t="str">
        <f>IF($D17="-"," ",IF((VLOOKUP($D17,All!$A:$AK,COLUMN()-1,FALSE)=0),"",VLOOKUP($D17,All!$A:$AK,COLUMN()-1,FALSE)))</f>
        <v xml:space="preserve"> </v>
      </c>
      <c r="R17" s="11" t="str">
        <f>IF($D17="-"," ",IF((VLOOKUP($D17,All!$A:$AK,COLUMN()-1,FALSE)=0),"",VLOOKUP($D17,All!$A:$AK,COLUMN()-1,FALSE)))</f>
        <v xml:space="preserve"> </v>
      </c>
      <c r="S17" s="11" t="str">
        <f>IF($D17="-"," ",IF((VLOOKUP($D17,All!$A:$AK,COLUMN()-1,FALSE)=0),"",VLOOKUP($D17,All!$A:$AK,COLUMN()-1,FALSE)))</f>
        <v xml:space="preserve"> </v>
      </c>
      <c r="T17" s="11" t="str">
        <f>IF($D17="-"," ",IF((VLOOKUP($D17,All!$A:$AK,COLUMN()-1,FALSE)=0),"",VLOOKUP($D17,All!$A:$AK,COLUMN()-1,FALSE)))</f>
        <v xml:space="preserve"> </v>
      </c>
      <c r="U17" s="11" t="str">
        <f>IF($D17="-"," ",IF((VLOOKUP($D17,All!$A:$AK,COLUMN()-1,FALSE)=0),"",VLOOKUP($D17,All!$A:$AK,COLUMN()-1,FALSE)))</f>
        <v xml:space="preserve"> </v>
      </c>
      <c r="V17" s="37" t="str">
        <f>IF($D17="-"," ",IF((VLOOKUP($D17,All!$A:$AK,COLUMN(),FALSE)=0),"",VLOOKUP($D17,All!$A:$AK,COLUMN(),FALSE)))</f>
        <v xml:space="preserve"> </v>
      </c>
      <c r="W17" s="13" t="str">
        <f>IF($D17="-"," ",IF((VLOOKUP($D17,All!$A:$AK,COLUMN(),FALSE)=0),"",VLOOKUP($D17,All!$A:$AK,COLUMN(),FALSE)))</f>
        <v xml:space="preserve"> </v>
      </c>
      <c r="X17" s="11" t="str">
        <f>IF($D17="-"," ",IF((VLOOKUP($D17,All!$A:$AK,COLUMN(),FALSE)=0),"",VLOOKUP($D17,All!$A:$AK,COLUMN(),FALSE)))</f>
        <v xml:space="preserve"> </v>
      </c>
      <c r="Y17" s="11" t="str">
        <f>IF($D17="-"," ",IF((VLOOKUP($D17,All!$A:$AK,COLUMN(),FALSE)=0),"",VLOOKUP($D17,All!$A:$AK,COLUMN(),FALSE)))</f>
        <v xml:space="preserve"> </v>
      </c>
      <c r="Z17" s="11" t="str">
        <f>IF($D17="-"," ",IF((VLOOKUP($D17,All!$A:$AK,COLUMN(),FALSE)=0),"",VLOOKUP($D17,All!$A:$AK,COLUMN(),FALSE)))</f>
        <v xml:space="preserve"> </v>
      </c>
      <c r="AA17" s="12" t="str">
        <f>IF($D17="-"," ",IF((VLOOKUP($D17,All!$A:$AK,COLUMN(),FALSE)=0),"",VLOOKUP($D17,All!$A:$AK,COLUMN(),FALSE)))</f>
        <v xml:space="preserve"> </v>
      </c>
      <c r="AB17" s="13" t="str">
        <f>IF($D17="-"," ",IF((VLOOKUP($D17,All!$A:$AK,COLUMN(),FALSE)=0),"",VLOOKUP($D17,All!$A:$AK,COLUMN(),FALSE)))</f>
        <v xml:space="preserve"> </v>
      </c>
      <c r="AC17" s="11" t="str">
        <f>IF($D17="-"," ",IF((VLOOKUP($D17,All!$A:$AK,COLUMN(),FALSE)=0),"",VLOOKUP($D17,All!$A:$AK,COLUMN(),FALSE)))</f>
        <v xml:space="preserve"> </v>
      </c>
      <c r="AD17" s="11" t="str">
        <f>IF($D17="-"," ",IF((VLOOKUP($D17,All!$A:$AK,COLUMN(),FALSE)=0),"",VLOOKUP($D17,All!$A:$AK,COLUMN(),FALSE)))</f>
        <v xml:space="preserve"> </v>
      </c>
      <c r="AE17" s="11" t="str">
        <f>IF($D17="-"," ",IF((VLOOKUP($D17,All!$A:$AK,COLUMN(),FALSE)=0),"",VLOOKUP($D17,All!$A:$AK,COLUMN(),FALSE)))</f>
        <v xml:space="preserve"> </v>
      </c>
      <c r="AF17" s="11" t="str">
        <f>IF($D17="-"," ",IF((VLOOKUP($D17,All!$A:$AK,COLUMN(),FALSE)=0),"",VLOOKUP($D17,All!$A:$AK,COLUMN(),FALSE)))</f>
        <v xml:space="preserve"> </v>
      </c>
      <c r="AG17" s="11" t="str">
        <f>IF($D17="-"," ",IF((VLOOKUP($D17,All!$A:$AK,COLUMN(),FALSE)=0),"",VLOOKUP($D17,All!$A:$AK,COLUMN(),FALSE)))</f>
        <v xml:space="preserve"> </v>
      </c>
      <c r="AH17" s="11" t="str">
        <f>IF($D17="-"," ",IF((VLOOKUP($D17,All!$A:$AK,COLUMN(),FALSE)=0),"",VLOOKUP($D17,All!$A:$AK,COLUMN(),FALSE)))</f>
        <v xml:space="preserve"> </v>
      </c>
      <c r="AI17" s="12" t="str">
        <f>IF($D17="-"," ",IF((VLOOKUP($D17,All!$A:$AK,COLUMN()+1,FALSE)=0),"",VLOOKUP($D17,All!$A:$AK,COLUMN()+1,FALSE)))</f>
        <v xml:space="preserve"> </v>
      </c>
      <c r="AJ17" s="16" t="str">
        <f>IF($D17="-"," ",IF((VLOOKUP($D17,All!$A:$AK,COLUMN()+1,FALSE)=0),"",VLOOKUP($D17,All!$A:$AK,COLUMN()+1,FALSE)))</f>
        <v xml:space="preserve"> </v>
      </c>
    </row>
    <row r="18" spans="1:36" ht="55.25" customHeight="1">
      <c r="A18" s="231"/>
      <c r="B18" s="21">
        <v>6</v>
      </c>
      <c r="C18" s="5" t="str">
        <f>IF($D18="-"," ",IF((VLOOKUP($D18,All!$A:$AK,COLUMN()-1,FALSE)=0),"",VLOOKUP($D18,All!$A:$AK,COLUMN()-1,FALSE)))</f>
        <v xml:space="preserve"> </v>
      </c>
      <c r="D18" s="58" t="s">
        <v>464</v>
      </c>
      <c r="E18" s="33" t="str">
        <f>IF($D18="-"," ",IF((VLOOKUP($D18,All!$A:$AK,COLUMN()-1,FALSE)=0),"",VLOOKUP($D18,All!$A:$AK,COLUMN()-1,FALSE)))</f>
        <v xml:space="preserve"> </v>
      </c>
      <c r="F18" s="6" t="str">
        <f>IF($D18="-"," ",IF((VLOOKUP($D18,All!$A:$AK,COLUMN()-1,FALSE)=0),"",VLOOKUP($D18,All!$A:$AK,COLUMN()-1,FALSE)))</f>
        <v xml:space="preserve"> </v>
      </c>
      <c r="G18" s="5" t="str">
        <f>IF($D18="-"," ",IF((VLOOKUP($D18,All!$A:$AK,COLUMN()-1,FALSE)=0),"",VLOOKUP($D18,All!$A:$AK,COLUMN()-1,FALSE)))</f>
        <v xml:space="preserve"> </v>
      </c>
      <c r="H18" s="18" t="str">
        <f>IF($D18="-"," ",IF((VLOOKUP($D18,All!$A:$AK,COLUMN()-1,FALSE)=0),"",VLOOKUP($D18,All!$A:$AK,COLUMN()-1,FALSE)))</f>
        <v xml:space="preserve"> </v>
      </c>
      <c r="I18" s="19" t="str">
        <f>IF($D18="-"," ",IF((VLOOKUP($D18,All!$A:$AK,COLUMN()-1,FALSE)=0),"",VLOOKUP($D18,All!$A:$AK,COLUMN()-1,FALSE)))</f>
        <v xml:space="preserve"> </v>
      </c>
      <c r="J18" s="20" t="str">
        <f>IF($D18="-"," ",IF((VLOOKUP($D18,All!$A:$AK,COLUMN()-1,FALSE)=0),"",VLOOKUP($D18,All!$A:$AK,COLUMN()-1,FALSE)))</f>
        <v xml:space="preserve"> </v>
      </c>
      <c r="K18" s="21" t="str">
        <f>IF($D18="-"," ",IF((VLOOKUP($D18,All!$A:$AK,COLUMN()-1,FALSE)=0),"",VLOOKUP($D18,All!$A:$AK,COLUMN()-1,FALSE)))</f>
        <v xml:space="preserve"> </v>
      </c>
      <c r="L18" s="21" t="str">
        <f>IF($D18="-"," ",IF((VLOOKUP($D18,All!$A:$AK,COLUMN()-1,FALSE)=0),"",VLOOKUP($D18,All!$A:$AK,COLUMN()-1,FALSE)))</f>
        <v xml:space="preserve"> </v>
      </c>
      <c r="M18" s="21" t="str">
        <f>IF($D18="-"," ",IF((VLOOKUP($D18,All!$A:$AK,COLUMN()-1,FALSE)=0),"",VLOOKUP($D18,All!$A:$AK,COLUMN()-1,FALSE)))</f>
        <v xml:space="preserve"> </v>
      </c>
      <c r="N18" s="22" t="str">
        <f>IF($D18="-"," ",IF((VLOOKUP($D18,All!$A:$AK,COLUMN()-1,FALSE)=0),"",VLOOKUP($D18,All!$A:$AK,COLUMN()-1,FALSE)))</f>
        <v xml:space="preserve"> </v>
      </c>
      <c r="O18" s="23" t="str">
        <f>IF($D18="-"," ",IF((VLOOKUP($D18,All!$A:$AK,COLUMN()-1,FALSE)=0),"",VLOOKUP($D18,All!$A:$AK,COLUMN()-1,FALSE)))</f>
        <v xml:space="preserve"> </v>
      </c>
      <c r="P18" s="21" t="str">
        <f>IF($D18="-"," ",IF((VLOOKUP($D18,All!$A:$AK,COLUMN()-1,FALSE)=0),"",VLOOKUP($D18,All!$A:$AK,COLUMN()-1,FALSE)))</f>
        <v xml:space="preserve"> </v>
      </c>
      <c r="Q18" s="21" t="str">
        <f>IF($D18="-"," ",IF((VLOOKUP($D18,All!$A:$AK,COLUMN()-1,FALSE)=0),"",VLOOKUP($D18,All!$A:$AK,COLUMN()-1,FALSE)))</f>
        <v xml:space="preserve"> </v>
      </c>
      <c r="R18" s="21" t="str">
        <f>IF($D18="-"," ",IF((VLOOKUP($D18,All!$A:$AK,COLUMN()-1,FALSE)=0),"",VLOOKUP($D18,All!$A:$AK,COLUMN()-1,FALSE)))</f>
        <v xml:space="preserve"> </v>
      </c>
      <c r="S18" s="21" t="str">
        <f>IF($D18="-"," ",IF((VLOOKUP($D18,All!$A:$AK,COLUMN()-1,FALSE)=0),"",VLOOKUP($D18,All!$A:$AK,COLUMN()-1,FALSE)))</f>
        <v xml:space="preserve"> </v>
      </c>
      <c r="T18" s="21" t="str">
        <f>IF($D18="-"," ",IF((VLOOKUP($D18,All!$A:$AK,COLUMN()-1,FALSE)=0),"",VLOOKUP($D18,All!$A:$AK,COLUMN()-1,FALSE)))</f>
        <v xml:space="preserve"> </v>
      </c>
      <c r="U18" s="21" t="str">
        <f>IF($D18="-"," ",IF((VLOOKUP($D18,All!$A:$AK,COLUMN()-1,FALSE)=0),"",VLOOKUP($D18,All!$A:$AK,COLUMN()-1,FALSE)))</f>
        <v xml:space="preserve"> </v>
      </c>
      <c r="V18" s="38" t="str">
        <f>IF($D18="-"," ",IF((VLOOKUP($D18,All!$A:$AK,COLUMN(),FALSE)=0),"",VLOOKUP($D18,All!$A:$AK,COLUMN(),FALSE)))</f>
        <v xml:space="preserve"> </v>
      </c>
      <c r="W18" s="23" t="str">
        <f>IF($D18="-"," ",IF((VLOOKUP($D18,All!$A:$AK,COLUMN(),FALSE)=0),"",VLOOKUP($D18,All!$A:$AK,COLUMN(),FALSE)))</f>
        <v xml:space="preserve"> </v>
      </c>
      <c r="X18" s="21" t="str">
        <f>IF($D18="-"," ",IF((VLOOKUP($D18,All!$A:$AK,COLUMN(),FALSE)=0),"",VLOOKUP($D18,All!$A:$AK,COLUMN(),FALSE)))</f>
        <v xml:space="preserve"> </v>
      </c>
      <c r="Y18" s="21" t="str">
        <f>IF($D18="-"," ",IF((VLOOKUP($D18,All!$A:$AK,COLUMN(),FALSE)=0),"",VLOOKUP($D18,All!$A:$AK,COLUMN(),FALSE)))</f>
        <v xml:space="preserve"> </v>
      </c>
      <c r="Z18" s="21" t="str">
        <f>IF($D18="-"," ",IF((VLOOKUP($D18,All!$A:$AK,COLUMN(),FALSE)=0),"",VLOOKUP($D18,All!$A:$AK,COLUMN(),FALSE)))</f>
        <v xml:space="preserve"> </v>
      </c>
      <c r="AA18" s="22" t="str">
        <f>IF($D18="-"," ",IF((VLOOKUP($D18,All!$A:$AK,COLUMN(),FALSE)=0),"",VLOOKUP($D18,All!$A:$AK,COLUMN(),FALSE)))</f>
        <v xml:space="preserve"> </v>
      </c>
      <c r="AB18" s="23" t="str">
        <f>IF($D18="-"," ",IF((VLOOKUP($D18,All!$A:$AK,COLUMN(),FALSE)=0),"",VLOOKUP($D18,All!$A:$AK,COLUMN(),FALSE)))</f>
        <v xml:space="preserve"> </v>
      </c>
      <c r="AC18" s="21" t="str">
        <f>IF($D18="-"," ",IF((VLOOKUP($D18,All!$A:$AK,COLUMN(),FALSE)=0),"",VLOOKUP($D18,All!$A:$AK,COLUMN(),FALSE)))</f>
        <v xml:space="preserve"> </v>
      </c>
      <c r="AD18" s="21" t="str">
        <f>IF($D18="-"," ",IF((VLOOKUP($D18,All!$A:$AK,COLUMN(),FALSE)=0),"",VLOOKUP($D18,All!$A:$AK,COLUMN(),FALSE)))</f>
        <v xml:space="preserve"> </v>
      </c>
      <c r="AE18" s="21" t="str">
        <f>IF($D18="-"," ",IF((VLOOKUP($D18,All!$A:$AK,COLUMN(),FALSE)=0),"",VLOOKUP($D18,All!$A:$AK,COLUMN(),FALSE)))</f>
        <v xml:space="preserve"> </v>
      </c>
      <c r="AF18" s="21" t="str">
        <f>IF($D18="-"," ",IF((VLOOKUP($D18,All!$A:$AK,COLUMN(),FALSE)=0),"",VLOOKUP($D18,All!$A:$AK,COLUMN(),FALSE)))</f>
        <v xml:space="preserve"> </v>
      </c>
      <c r="AG18" s="21" t="str">
        <f>IF($D18="-"," ",IF((VLOOKUP($D18,All!$A:$AK,COLUMN(),FALSE)=0),"",VLOOKUP($D18,All!$A:$AK,COLUMN(),FALSE)))</f>
        <v xml:space="preserve"> </v>
      </c>
      <c r="AH18" s="21" t="str">
        <f>IF($D18="-"," ",IF((VLOOKUP($D18,All!$A:$AK,COLUMN(),FALSE)=0),"",VLOOKUP($D18,All!$A:$AK,COLUMN(),FALSE)))</f>
        <v xml:space="preserve"> </v>
      </c>
      <c r="AI18" s="22" t="str">
        <f>IF($D18="-"," ",IF((VLOOKUP($D18,All!$A:$AK,COLUMN()+1,FALSE)=0),"",VLOOKUP($D18,All!$A:$AK,COLUMN()+1,FALSE)))</f>
        <v xml:space="preserve"> </v>
      </c>
      <c r="AJ18" s="26" t="str">
        <f>IF($D18="-"," ",IF((VLOOKUP($D18,All!$A:$AK,COLUMN()+1,FALSE)=0),"",VLOOKUP($D18,All!$A:$AK,COLUMN()+1,FALSE)))</f>
        <v xml:space="preserve"> </v>
      </c>
    </row>
    <row r="19" spans="1:36" ht="55.25" customHeight="1">
      <c r="A19" s="231" t="s">
        <v>62</v>
      </c>
      <c r="B19" s="11">
        <v>7</v>
      </c>
      <c r="C19" s="3" t="str">
        <f>IF($D19="-"," ",IF((VLOOKUP($D19,All!$A:$AK,COLUMN()-1,FALSE)=0),"",VLOOKUP($D19,All!$A:$AK,COLUMN()-1,FALSE)))</f>
        <v xml:space="preserve"> </v>
      </c>
      <c r="D19" s="58" t="s">
        <v>464</v>
      </c>
      <c r="E19" s="32" t="str">
        <f>IF($D19="-"," ",IF((VLOOKUP($D19,All!$A:$AK,COLUMN()-1,FALSE)=0),"",VLOOKUP($D19,All!$A:$AK,COLUMN()-1,FALSE)))</f>
        <v xml:space="preserve"> </v>
      </c>
      <c r="F19" s="4" t="str">
        <f>IF($D19="-"," ",IF((VLOOKUP($D19,All!$A:$AK,COLUMN()-1,FALSE)=0),"",VLOOKUP($D19,All!$A:$AK,COLUMN()-1,FALSE)))</f>
        <v xml:space="preserve"> </v>
      </c>
      <c r="G19" s="3" t="str">
        <f>IF($D19="-"," ",IF((VLOOKUP($D19,All!$A:$AK,COLUMN()-1,FALSE)=0),"",VLOOKUP($D19,All!$A:$AK,COLUMN()-1,FALSE)))</f>
        <v xml:space="preserve"> </v>
      </c>
      <c r="H19" s="8" t="str">
        <f>IF($D19="-"," ",IF((VLOOKUP($D19,All!$A:$AK,COLUMN()-1,FALSE)=0),"",VLOOKUP($D19,All!$A:$AK,COLUMN()-1,FALSE)))</f>
        <v xml:space="preserve"> </v>
      </c>
      <c r="I19" s="9" t="str">
        <f>IF($D19="-"," ",IF((VLOOKUP($D19,All!$A:$AK,COLUMN()-1,FALSE)=0),"",VLOOKUP($D19,All!$A:$AK,COLUMN()-1,FALSE)))</f>
        <v xml:space="preserve"> </v>
      </c>
      <c r="J19" s="10" t="str">
        <f>IF($D19="-"," ",IF((VLOOKUP($D19,All!$A:$AK,COLUMN()-1,FALSE)=0),"",VLOOKUP($D19,All!$A:$AK,COLUMN()-1,FALSE)))</f>
        <v xml:space="preserve"> </v>
      </c>
      <c r="K19" s="11" t="str">
        <f>IF($D19="-"," ",IF((VLOOKUP($D19,All!$A:$AK,COLUMN()-1,FALSE)=0),"",VLOOKUP($D19,All!$A:$AK,COLUMN()-1,FALSE)))</f>
        <v xml:space="preserve"> </v>
      </c>
      <c r="L19" s="11" t="str">
        <f>IF($D19="-"," ",IF((VLOOKUP($D19,All!$A:$AK,COLUMN()-1,FALSE)=0),"",VLOOKUP($D19,All!$A:$AK,COLUMN()-1,FALSE)))</f>
        <v xml:space="preserve"> </v>
      </c>
      <c r="M19" s="11" t="str">
        <f>IF($D19="-"," ",IF((VLOOKUP($D19,All!$A:$AK,COLUMN()-1,FALSE)=0),"",VLOOKUP($D19,All!$A:$AK,COLUMN()-1,FALSE)))</f>
        <v xml:space="preserve"> </v>
      </c>
      <c r="N19" s="12" t="str">
        <f>IF($D19="-"," ",IF((VLOOKUP($D19,All!$A:$AK,COLUMN()-1,FALSE)=0),"",VLOOKUP($D19,All!$A:$AK,COLUMN()-1,FALSE)))</f>
        <v xml:space="preserve"> </v>
      </c>
      <c r="O19" s="13" t="str">
        <f>IF($D19="-"," ",IF((VLOOKUP($D19,All!$A:$AK,COLUMN()-1,FALSE)=0),"",VLOOKUP($D19,All!$A:$AK,COLUMN()-1,FALSE)))</f>
        <v xml:space="preserve"> </v>
      </c>
      <c r="P19" s="11" t="str">
        <f>IF($D19="-"," ",IF((VLOOKUP($D19,All!$A:$AK,COLUMN()-1,FALSE)=0),"",VLOOKUP($D19,All!$A:$AK,COLUMN()-1,FALSE)))</f>
        <v xml:space="preserve"> </v>
      </c>
      <c r="Q19" s="11" t="str">
        <f>IF($D19="-"," ",IF((VLOOKUP($D19,All!$A:$AK,COLUMN()-1,FALSE)=0),"",VLOOKUP($D19,All!$A:$AK,COLUMN()-1,FALSE)))</f>
        <v xml:space="preserve"> </v>
      </c>
      <c r="R19" s="11" t="str">
        <f>IF($D19="-"," ",IF((VLOOKUP($D19,All!$A:$AK,COLUMN()-1,FALSE)=0),"",VLOOKUP($D19,All!$A:$AK,COLUMN()-1,FALSE)))</f>
        <v xml:space="preserve"> </v>
      </c>
      <c r="S19" s="11" t="str">
        <f>IF($D19="-"," ",IF((VLOOKUP($D19,All!$A:$AK,COLUMN()-1,FALSE)=0),"",VLOOKUP($D19,All!$A:$AK,COLUMN()-1,FALSE)))</f>
        <v xml:space="preserve"> </v>
      </c>
      <c r="T19" s="11" t="str">
        <f>IF($D19="-"," ",IF((VLOOKUP($D19,All!$A:$AK,COLUMN()-1,FALSE)=0),"",VLOOKUP($D19,All!$A:$AK,COLUMN()-1,FALSE)))</f>
        <v xml:space="preserve"> </v>
      </c>
      <c r="U19" s="11" t="str">
        <f>IF($D19="-"," ",IF((VLOOKUP($D19,All!$A:$AK,COLUMN()-1,FALSE)=0),"",VLOOKUP($D19,All!$A:$AK,COLUMN()-1,FALSE)))</f>
        <v xml:space="preserve"> </v>
      </c>
      <c r="V19" s="37" t="str">
        <f>IF($D19="-"," ",IF((VLOOKUP($D19,All!$A:$AK,COLUMN(),FALSE)=0),"",VLOOKUP($D19,All!$A:$AK,COLUMN(),FALSE)))</f>
        <v xml:space="preserve"> </v>
      </c>
      <c r="W19" s="13" t="str">
        <f>IF($D19="-"," ",IF((VLOOKUP($D19,All!$A:$AK,COLUMN(),FALSE)=0),"",VLOOKUP($D19,All!$A:$AK,COLUMN(),FALSE)))</f>
        <v xml:space="preserve"> </v>
      </c>
      <c r="X19" s="11" t="str">
        <f>IF($D19="-"," ",IF((VLOOKUP($D19,All!$A:$AK,COLUMN(),FALSE)=0),"",VLOOKUP($D19,All!$A:$AK,COLUMN(),FALSE)))</f>
        <v xml:space="preserve"> </v>
      </c>
      <c r="Y19" s="11" t="str">
        <f>IF($D19="-"," ",IF((VLOOKUP($D19,All!$A:$AK,COLUMN(),FALSE)=0),"",VLOOKUP($D19,All!$A:$AK,COLUMN(),FALSE)))</f>
        <v xml:space="preserve"> </v>
      </c>
      <c r="Z19" s="11" t="str">
        <f>IF($D19="-"," ",IF((VLOOKUP($D19,All!$A:$AK,COLUMN(),FALSE)=0),"",VLOOKUP($D19,All!$A:$AK,COLUMN(),FALSE)))</f>
        <v xml:space="preserve"> </v>
      </c>
      <c r="AA19" s="12" t="str">
        <f>IF($D19="-"," ",IF((VLOOKUP($D19,All!$A:$AK,COLUMN(),FALSE)=0),"",VLOOKUP($D19,All!$A:$AK,COLUMN(),FALSE)))</f>
        <v xml:space="preserve"> </v>
      </c>
      <c r="AB19" s="13" t="str">
        <f>IF($D19="-"," ",IF((VLOOKUP($D19,All!$A:$AK,COLUMN(),FALSE)=0),"",VLOOKUP($D19,All!$A:$AK,COLUMN(),FALSE)))</f>
        <v xml:space="preserve"> </v>
      </c>
      <c r="AC19" s="11" t="str">
        <f>IF($D19="-"," ",IF((VLOOKUP($D19,All!$A:$AK,COLUMN(),FALSE)=0),"",VLOOKUP($D19,All!$A:$AK,COLUMN(),FALSE)))</f>
        <v xml:space="preserve"> </v>
      </c>
      <c r="AD19" s="11" t="str">
        <f>IF($D19="-"," ",IF((VLOOKUP($D19,All!$A:$AK,COLUMN(),FALSE)=0),"",VLOOKUP($D19,All!$A:$AK,COLUMN(),FALSE)))</f>
        <v xml:space="preserve"> </v>
      </c>
      <c r="AE19" s="11" t="str">
        <f>IF($D19="-"," ",IF((VLOOKUP($D19,All!$A:$AK,COLUMN(),FALSE)=0),"",VLOOKUP($D19,All!$A:$AK,COLUMN(),FALSE)))</f>
        <v xml:space="preserve"> </v>
      </c>
      <c r="AF19" s="11" t="str">
        <f>IF($D19="-"," ",IF((VLOOKUP($D19,All!$A:$AK,COLUMN(),FALSE)=0),"",VLOOKUP($D19,All!$A:$AK,COLUMN(),FALSE)))</f>
        <v xml:space="preserve"> </v>
      </c>
      <c r="AG19" s="11" t="str">
        <f>IF($D19="-"," ",IF((VLOOKUP($D19,All!$A:$AK,COLUMN(),FALSE)=0),"",VLOOKUP($D19,All!$A:$AK,COLUMN(),FALSE)))</f>
        <v xml:space="preserve"> </v>
      </c>
      <c r="AH19" s="11" t="str">
        <f>IF($D19="-"," ",IF((VLOOKUP($D19,All!$A:$AK,COLUMN(),FALSE)=0),"",VLOOKUP($D19,All!$A:$AK,COLUMN(),FALSE)))</f>
        <v xml:space="preserve"> </v>
      </c>
      <c r="AI19" s="12" t="str">
        <f>IF($D19="-"," ",IF((VLOOKUP($D19,All!$A:$AK,COLUMN()+1,FALSE)=0),"",VLOOKUP($D19,All!$A:$AK,COLUMN()+1,FALSE)))</f>
        <v xml:space="preserve"> </v>
      </c>
      <c r="AJ19" s="16" t="str">
        <f>IF($D19="-"," ",IF((VLOOKUP($D19,All!$A:$AK,COLUMN()+1,FALSE)=0),"",VLOOKUP($D19,All!$A:$AK,COLUMN()+1,FALSE)))</f>
        <v xml:space="preserve"> </v>
      </c>
    </row>
    <row r="20" spans="1:36" ht="55.25" customHeight="1">
      <c r="A20" s="231"/>
      <c r="B20" s="21">
        <v>8</v>
      </c>
      <c r="C20" s="5" t="str">
        <f>IF($D20="-"," ",IF((VLOOKUP($D20,All!$A:$AK,COLUMN()-1,FALSE)=0),"",VLOOKUP($D20,All!$A:$AK,COLUMN()-1,FALSE)))</f>
        <v xml:space="preserve"> </v>
      </c>
      <c r="D20" s="58" t="s">
        <v>464</v>
      </c>
      <c r="E20" s="33" t="str">
        <f>IF($D20="-"," ",IF((VLOOKUP($D20,All!$A:$AK,COLUMN()-1,FALSE)=0),"",VLOOKUP($D20,All!$A:$AK,COLUMN()-1,FALSE)))</f>
        <v xml:space="preserve"> </v>
      </c>
      <c r="F20" s="6" t="str">
        <f>IF($D20="-"," ",IF((VLOOKUP($D20,All!$A:$AK,COLUMN()-1,FALSE)=0),"",VLOOKUP($D20,All!$A:$AK,COLUMN()-1,FALSE)))</f>
        <v xml:space="preserve"> </v>
      </c>
      <c r="G20" s="5" t="str">
        <f>IF($D20="-"," ",IF((VLOOKUP($D20,All!$A:$AK,COLUMN()-1,FALSE)=0),"",VLOOKUP($D20,All!$A:$AK,COLUMN()-1,FALSE)))</f>
        <v xml:space="preserve"> </v>
      </c>
      <c r="H20" s="18" t="str">
        <f>IF($D20="-"," ",IF((VLOOKUP($D20,All!$A:$AK,COLUMN()-1,FALSE)=0),"",VLOOKUP($D20,All!$A:$AK,COLUMN()-1,FALSE)))</f>
        <v xml:space="preserve"> </v>
      </c>
      <c r="I20" s="19" t="str">
        <f>IF($D20="-"," ",IF((VLOOKUP($D20,All!$A:$AK,COLUMN()-1,FALSE)=0),"",VLOOKUP($D20,All!$A:$AK,COLUMN()-1,FALSE)))</f>
        <v xml:space="preserve"> </v>
      </c>
      <c r="J20" s="20" t="str">
        <f>IF($D20="-"," ",IF((VLOOKUP($D20,All!$A:$AK,COLUMN()-1,FALSE)=0),"",VLOOKUP($D20,All!$A:$AK,COLUMN()-1,FALSE)))</f>
        <v xml:space="preserve"> </v>
      </c>
      <c r="K20" s="21" t="str">
        <f>IF($D20="-"," ",IF((VLOOKUP($D20,All!$A:$AK,COLUMN()-1,FALSE)=0),"",VLOOKUP($D20,All!$A:$AK,COLUMN()-1,FALSE)))</f>
        <v xml:space="preserve"> </v>
      </c>
      <c r="L20" s="21" t="str">
        <f>IF($D20="-"," ",IF((VLOOKUP($D20,All!$A:$AK,COLUMN()-1,FALSE)=0),"",VLOOKUP($D20,All!$A:$AK,COLUMN()-1,FALSE)))</f>
        <v xml:space="preserve"> </v>
      </c>
      <c r="M20" s="21" t="str">
        <f>IF($D20="-"," ",IF((VLOOKUP($D20,All!$A:$AK,COLUMN()-1,FALSE)=0),"",VLOOKUP($D20,All!$A:$AK,COLUMN()-1,FALSE)))</f>
        <v xml:space="preserve"> </v>
      </c>
      <c r="N20" s="22" t="str">
        <f>IF($D20="-"," ",IF((VLOOKUP($D20,All!$A:$AK,COLUMN()-1,FALSE)=0),"",VLOOKUP($D20,All!$A:$AK,COLUMN()-1,FALSE)))</f>
        <v xml:space="preserve"> </v>
      </c>
      <c r="O20" s="23" t="str">
        <f>IF($D20="-"," ",IF((VLOOKUP($D20,All!$A:$AK,COLUMN()-1,FALSE)=0),"",VLOOKUP($D20,All!$A:$AK,COLUMN()-1,FALSE)))</f>
        <v xml:space="preserve"> </v>
      </c>
      <c r="P20" s="21" t="str">
        <f>IF($D20="-"," ",IF((VLOOKUP($D20,All!$A:$AK,COLUMN()-1,FALSE)=0),"",VLOOKUP($D20,All!$A:$AK,COLUMN()-1,FALSE)))</f>
        <v xml:space="preserve"> </v>
      </c>
      <c r="Q20" s="21" t="str">
        <f>IF($D20="-"," ",IF((VLOOKUP($D20,All!$A:$AK,COLUMN()-1,FALSE)=0),"",VLOOKUP($D20,All!$A:$AK,COLUMN()-1,FALSE)))</f>
        <v xml:space="preserve"> </v>
      </c>
      <c r="R20" s="21" t="str">
        <f>IF($D20="-"," ",IF((VLOOKUP($D20,All!$A:$AK,COLUMN()-1,FALSE)=0),"",VLOOKUP($D20,All!$A:$AK,COLUMN()-1,FALSE)))</f>
        <v xml:space="preserve"> </v>
      </c>
      <c r="S20" s="21" t="str">
        <f>IF($D20="-"," ",IF((VLOOKUP($D20,All!$A:$AK,COLUMN()-1,FALSE)=0),"",VLOOKUP($D20,All!$A:$AK,COLUMN()-1,FALSE)))</f>
        <v xml:space="preserve"> </v>
      </c>
      <c r="T20" s="21" t="str">
        <f>IF($D20="-"," ",IF((VLOOKUP($D20,All!$A:$AK,COLUMN()-1,FALSE)=0),"",VLOOKUP($D20,All!$A:$AK,COLUMN()-1,FALSE)))</f>
        <v xml:space="preserve"> </v>
      </c>
      <c r="U20" s="21" t="str">
        <f>IF($D20="-"," ",IF((VLOOKUP($D20,All!$A:$AK,COLUMN()-1,FALSE)=0),"",VLOOKUP($D20,All!$A:$AK,COLUMN()-1,FALSE)))</f>
        <v xml:space="preserve"> </v>
      </c>
      <c r="V20" s="38" t="str">
        <f>IF($D20="-"," ",IF((VLOOKUP($D20,All!$A:$AK,COLUMN(),FALSE)=0),"",VLOOKUP($D20,All!$A:$AK,COLUMN(),FALSE)))</f>
        <v xml:space="preserve"> </v>
      </c>
      <c r="W20" s="23" t="str">
        <f>IF($D20="-"," ",IF((VLOOKUP($D20,All!$A:$AK,COLUMN(),FALSE)=0),"",VLOOKUP($D20,All!$A:$AK,COLUMN(),FALSE)))</f>
        <v xml:space="preserve"> </v>
      </c>
      <c r="X20" s="21" t="str">
        <f>IF($D20="-"," ",IF((VLOOKUP($D20,All!$A:$AK,COLUMN(),FALSE)=0),"",VLOOKUP($D20,All!$A:$AK,COLUMN(),FALSE)))</f>
        <v xml:space="preserve"> </v>
      </c>
      <c r="Y20" s="21" t="str">
        <f>IF($D20="-"," ",IF((VLOOKUP($D20,All!$A:$AK,COLUMN(),FALSE)=0),"",VLOOKUP($D20,All!$A:$AK,COLUMN(),FALSE)))</f>
        <v xml:space="preserve"> </v>
      </c>
      <c r="Z20" s="21" t="str">
        <f>IF($D20="-"," ",IF((VLOOKUP($D20,All!$A:$AK,COLUMN(),FALSE)=0),"",VLOOKUP($D20,All!$A:$AK,COLUMN(),FALSE)))</f>
        <v xml:space="preserve"> </v>
      </c>
      <c r="AA20" s="22" t="str">
        <f>IF($D20="-"," ",IF((VLOOKUP($D20,All!$A:$AK,COLUMN(),FALSE)=0),"",VLOOKUP($D20,All!$A:$AK,COLUMN(),FALSE)))</f>
        <v xml:space="preserve"> </v>
      </c>
      <c r="AB20" s="23" t="str">
        <f>IF($D20="-"," ",IF((VLOOKUP($D20,All!$A:$AK,COLUMN(),FALSE)=0),"",VLOOKUP($D20,All!$A:$AK,COLUMN(),FALSE)))</f>
        <v xml:space="preserve"> </v>
      </c>
      <c r="AC20" s="21" t="str">
        <f>IF($D20="-"," ",IF((VLOOKUP($D20,All!$A:$AK,COLUMN(),FALSE)=0),"",VLOOKUP($D20,All!$A:$AK,COLUMN(),FALSE)))</f>
        <v xml:space="preserve"> </v>
      </c>
      <c r="AD20" s="21" t="str">
        <f>IF($D20="-"," ",IF((VLOOKUP($D20,All!$A:$AK,COLUMN(),FALSE)=0),"",VLOOKUP($D20,All!$A:$AK,COLUMN(),FALSE)))</f>
        <v xml:space="preserve"> </v>
      </c>
      <c r="AE20" s="21" t="str">
        <f>IF($D20="-"," ",IF((VLOOKUP($D20,All!$A:$AK,COLUMN(),FALSE)=0),"",VLOOKUP($D20,All!$A:$AK,COLUMN(),FALSE)))</f>
        <v xml:space="preserve"> </v>
      </c>
      <c r="AF20" s="21" t="str">
        <f>IF($D20="-"," ",IF((VLOOKUP($D20,All!$A:$AK,COLUMN(),FALSE)=0),"",VLOOKUP($D20,All!$A:$AK,COLUMN(),FALSE)))</f>
        <v xml:space="preserve"> </v>
      </c>
      <c r="AG20" s="21" t="str">
        <f>IF($D20="-"," ",IF((VLOOKUP($D20,All!$A:$AK,COLUMN(),FALSE)=0),"",VLOOKUP($D20,All!$A:$AK,COLUMN(),FALSE)))</f>
        <v xml:space="preserve"> </v>
      </c>
      <c r="AH20" s="21" t="str">
        <f>IF($D20="-"," ",IF((VLOOKUP($D20,All!$A:$AK,COLUMN(),FALSE)=0),"",VLOOKUP($D20,All!$A:$AK,COLUMN(),FALSE)))</f>
        <v xml:space="preserve"> </v>
      </c>
      <c r="AI20" s="22" t="str">
        <f>IF($D20="-"," ",IF((VLOOKUP($D20,All!$A:$AK,COLUMN()+1,FALSE)=0),"",VLOOKUP($D20,All!$A:$AK,COLUMN()+1,FALSE)))</f>
        <v xml:space="preserve"> </v>
      </c>
      <c r="AJ20" s="26" t="str">
        <f>IF($D20="-"," ",IF((VLOOKUP($D20,All!$A:$AK,COLUMN()+1,FALSE)=0),"",VLOOKUP($D20,All!$A:$AK,COLUMN()+1,FALSE)))</f>
        <v xml:space="preserve"> </v>
      </c>
    </row>
    <row r="21" spans="1:36" ht="55.25" customHeight="1">
      <c r="A21" s="231"/>
      <c r="B21" s="11">
        <v>9</v>
      </c>
      <c r="C21" s="3" t="str">
        <f>IF($D21="-"," ",IF((VLOOKUP($D21,All!$A:$AK,COLUMN()-1,FALSE)=0),"",VLOOKUP($D21,All!$A:$AK,COLUMN()-1,FALSE)))</f>
        <v xml:space="preserve"> </v>
      </c>
      <c r="D21" s="58" t="s">
        <v>464</v>
      </c>
      <c r="E21" s="32" t="str">
        <f>IF($D21="-"," ",IF((VLOOKUP($D21,All!$A:$AK,COLUMN()-1,FALSE)=0),"",VLOOKUP($D21,All!$A:$AK,COLUMN()-1,FALSE)))</f>
        <v xml:space="preserve"> </v>
      </c>
      <c r="F21" s="4" t="str">
        <f>IF($D21="-"," ",IF((VLOOKUP($D21,All!$A:$AK,COLUMN()-1,FALSE)=0),"",VLOOKUP($D21,All!$A:$AK,COLUMN()-1,FALSE)))</f>
        <v xml:space="preserve"> </v>
      </c>
      <c r="G21" s="3" t="str">
        <f>IF($D21="-"," ",IF((VLOOKUP($D21,All!$A:$AK,COLUMN()-1,FALSE)=0),"",VLOOKUP($D21,All!$A:$AK,COLUMN()-1,FALSE)))</f>
        <v xml:space="preserve"> </v>
      </c>
      <c r="H21" s="8" t="str">
        <f>IF($D21="-"," ",IF((VLOOKUP($D21,All!$A:$AK,COLUMN()-1,FALSE)=0),"",VLOOKUP($D21,All!$A:$AK,COLUMN()-1,FALSE)))</f>
        <v xml:space="preserve"> </v>
      </c>
      <c r="I21" s="9" t="str">
        <f>IF($D21="-"," ",IF((VLOOKUP($D21,All!$A:$AK,COLUMN()-1,FALSE)=0),"",VLOOKUP($D21,All!$A:$AK,COLUMN()-1,FALSE)))</f>
        <v xml:space="preserve"> </v>
      </c>
      <c r="J21" s="10" t="str">
        <f>IF($D21="-"," ",IF((VLOOKUP($D21,All!$A:$AK,COLUMN()-1,FALSE)=0),"",VLOOKUP($D21,All!$A:$AK,COLUMN()-1,FALSE)))</f>
        <v xml:space="preserve"> </v>
      </c>
      <c r="K21" s="11" t="str">
        <f>IF($D21="-"," ",IF((VLOOKUP($D21,All!$A:$AK,COLUMN()-1,FALSE)=0),"",VLOOKUP($D21,All!$A:$AK,COLUMN()-1,FALSE)))</f>
        <v xml:space="preserve"> </v>
      </c>
      <c r="L21" s="11" t="str">
        <f>IF($D21="-"," ",IF((VLOOKUP($D21,All!$A:$AK,COLUMN()-1,FALSE)=0),"",VLOOKUP($D21,All!$A:$AK,COLUMN()-1,FALSE)))</f>
        <v xml:space="preserve"> </v>
      </c>
      <c r="M21" s="11" t="str">
        <f>IF($D21="-"," ",IF((VLOOKUP($D21,All!$A:$AK,COLUMN()-1,FALSE)=0),"",VLOOKUP($D21,All!$A:$AK,COLUMN()-1,FALSE)))</f>
        <v xml:space="preserve"> </v>
      </c>
      <c r="N21" s="12" t="str">
        <f>IF($D21="-"," ",IF((VLOOKUP($D21,All!$A:$AK,COLUMN()-1,FALSE)=0),"",VLOOKUP($D21,All!$A:$AK,COLUMN()-1,FALSE)))</f>
        <v xml:space="preserve"> </v>
      </c>
      <c r="O21" s="13" t="str">
        <f>IF($D21="-"," ",IF((VLOOKUP($D21,All!$A:$AK,COLUMN()-1,FALSE)=0),"",VLOOKUP($D21,All!$A:$AK,COLUMN()-1,FALSE)))</f>
        <v xml:space="preserve"> </v>
      </c>
      <c r="P21" s="11" t="str">
        <f>IF($D21="-"," ",IF((VLOOKUP($D21,All!$A:$AK,COLUMN()-1,FALSE)=0),"",VLOOKUP($D21,All!$A:$AK,COLUMN()-1,FALSE)))</f>
        <v xml:space="preserve"> </v>
      </c>
      <c r="Q21" s="11" t="str">
        <f>IF($D21="-"," ",IF((VLOOKUP($D21,All!$A:$AK,COLUMN()-1,FALSE)=0),"",VLOOKUP($D21,All!$A:$AK,COLUMN()-1,FALSE)))</f>
        <v xml:space="preserve"> </v>
      </c>
      <c r="R21" s="11" t="str">
        <f>IF($D21="-"," ",IF((VLOOKUP($D21,All!$A:$AK,COLUMN()-1,FALSE)=0),"",VLOOKUP($D21,All!$A:$AK,COLUMN()-1,FALSE)))</f>
        <v xml:space="preserve"> </v>
      </c>
      <c r="S21" s="11" t="str">
        <f>IF($D21="-"," ",IF((VLOOKUP($D21,All!$A:$AK,COLUMN()-1,FALSE)=0),"",VLOOKUP($D21,All!$A:$AK,COLUMN()-1,FALSE)))</f>
        <v xml:space="preserve"> </v>
      </c>
      <c r="T21" s="11" t="str">
        <f>IF($D21="-"," ",IF((VLOOKUP($D21,All!$A:$AK,COLUMN()-1,FALSE)=0),"",VLOOKUP($D21,All!$A:$AK,COLUMN()-1,FALSE)))</f>
        <v xml:space="preserve"> </v>
      </c>
      <c r="U21" s="11" t="str">
        <f>IF($D21="-"," ",IF((VLOOKUP($D21,All!$A:$AK,COLUMN()-1,FALSE)=0),"",VLOOKUP($D21,All!$A:$AK,COLUMN()-1,FALSE)))</f>
        <v xml:space="preserve"> </v>
      </c>
      <c r="V21" s="37" t="str">
        <f>IF($D21="-"," ",IF((VLOOKUP($D21,All!$A:$AK,COLUMN(),FALSE)=0),"",VLOOKUP($D21,All!$A:$AK,COLUMN(),FALSE)))</f>
        <v xml:space="preserve"> </v>
      </c>
      <c r="W21" s="13" t="str">
        <f>IF($D21="-"," ",IF((VLOOKUP($D21,All!$A:$AK,COLUMN(),FALSE)=0),"",VLOOKUP($D21,All!$A:$AK,COLUMN(),FALSE)))</f>
        <v xml:space="preserve"> </v>
      </c>
      <c r="X21" s="11" t="str">
        <f>IF($D21="-"," ",IF((VLOOKUP($D21,All!$A:$AK,COLUMN(),FALSE)=0),"",VLOOKUP($D21,All!$A:$AK,COLUMN(),FALSE)))</f>
        <v xml:space="preserve"> </v>
      </c>
      <c r="Y21" s="11" t="str">
        <f>IF($D21="-"," ",IF((VLOOKUP($D21,All!$A:$AK,COLUMN(),FALSE)=0),"",VLOOKUP($D21,All!$A:$AK,COLUMN(),FALSE)))</f>
        <v xml:space="preserve"> </v>
      </c>
      <c r="Z21" s="11" t="str">
        <f>IF($D21="-"," ",IF((VLOOKUP($D21,All!$A:$AK,COLUMN(),FALSE)=0),"",VLOOKUP($D21,All!$A:$AK,COLUMN(),FALSE)))</f>
        <v xml:space="preserve"> </v>
      </c>
      <c r="AA21" s="12" t="str">
        <f>IF($D21="-"," ",IF((VLOOKUP($D21,All!$A:$AK,COLUMN(),FALSE)=0),"",VLOOKUP($D21,All!$A:$AK,COLUMN(),FALSE)))</f>
        <v xml:space="preserve"> </v>
      </c>
      <c r="AB21" s="13" t="str">
        <f>IF($D21="-"," ",IF((VLOOKUP($D21,All!$A:$AK,COLUMN(),FALSE)=0),"",VLOOKUP($D21,All!$A:$AK,COLUMN(),FALSE)))</f>
        <v xml:space="preserve"> </v>
      </c>
      <c r="AC21" s="11" t="str">
        <f>IF($D21="-"," ",IF((VLOOKUP($D21,All!$A:$AK,COLUMN(),FALSE)=0),"",VLOOKUP($D21,All!$A:$AK,COLUMN(),FALSE)))</f>
        <v xml:space="preserve"> </v>
      </c>
      <c r="AD21" s="11" t="str">
        <f>IF($D21="-"," ",IF((VLOOKUP($D21,All!$A:$AK,COLUMN(),FALSE)=0),"",VLOOKUP($D21,All!$A:$AK,COLUMN(),FALSE)))</f>
        <v xml:space="preserve"> </v>
      </c>
      <c r="AE21" s="11" t="str">
        <f>IF($D21="-"," ",IF((VLOOKUP($D21,All!$A:$AK,COLUMN(),FALSE)=0),"",VLOOKUP($D21,All!$A:$AK,COLUMN(),FALSE)))</f>
        <v xml:space="preserve"> </v>
      </c>
      <c r="AF21" s="11" t="str">
        <f>IF($D21="-"," ",IF((VLOOKUP($D21,All!$A:$AK,COLUMN(),FALSE)=0),"",VLOOKUP($D21,All!$A:$AK,COLUMN(),FALSE)))</f>
        <v xml:space="preserve"> </v>
      </c>
      <c r="AG21" s="11" t="str">
        <f>IF($D21="-"," ",IF((VLOOKUP($D21,All!$A:$AK,COLUMN(),FALSE)=0),"",VLOOKUP($D21,All!$A:$AK,COLUMN(),FALSE)))</f>
        <v xml:space="preserve"> </v>
      </c>
      <c r="AH21" s="11" t="str">
        <f>IF($D21="-"," ",IF((VLOOKUP($D21,All!$A:$AK,COLUMN(),FALSE)=0),"",VLOOKUP($D21,All!$A:$AK,COLUMN(),FALSE)))</f>
        <v xml:space="preserve"> </v>
      </c>
      <c r="AI21" s="12" t="str">
        <f>IF($D21="-"," ",IF((VLOOKUP($D21,All!$A:$AK,COLUMN()+1,FALSE)=0),"",VLOOKUP($D21,All!$A:$AK,COLUMN()+1,FALSE)))</f>
        <v xml:space="preserve"> </v>
      </c>
      <c r="AJ21" s="16" t="str">
        <f>IF($D21="-"," ",IF((VLOOKUP($D21,All!$A:$AK,COLUMN()+1,FALSE)=0),"",VLOOKUP($D21,All!$A:$AK,COLUMN()+1,FALSE)))</f>
        <v xml:space="preserve"> </v>
      </c>
    </row>
    <row r="22" spans="1:36" ht="55.25" customHeight="1">
      <c r="A22" s="231"/>
      <c r="B22" s="21">
        <v>10</v>
      </c>
      <c r="C22" s="5" t="str">
        <f>IF($D22="-"," ",IF((VLOOKUP($D22,All!$A:$AK,COLUMN()-1,FALSE)=0),"",VLOOKUP($D22,All!$A:$AK,COLUMN()-1,FALSE)))</f>
        <v xml:space="preserve"> </v>
      </c>
      <c r="D22" s="58" t="s">
        <v>464</v>
      </c>
      <c r="E22" s="33" t="str">
        <f>IF($D22="-"," ",IF((VLOOKUP($D22,All!$A:$AK,COLUMN()-1,FALSE)=0),"",VLOOKUP($D22,All!$A:$AK,COLUMN()-1,FALSE)))</f>
        <v xml:space="preserve"> </v>
      </c>
      <c r="F22" s="6" t="str">
        <f>IF($D22="-"," ",IF((VLOOKUP($D22,All!$A:$AK,COLUMN()-1,FALSE)=0),"",VLOOKUP($D22,All!$A:$AK,COLUMN()-1,FALSE)))</f>
        <v xml:space="preserve"> </v>
      </c>
      <c r="G22" s="5" t="str">
        <f>IF($D22="-"," ",IF((VLOOKUP($D22,All!$A:$AK,COLUMN()-1,FALSE)=0),"",VLOOKUP($D22,All!$A:$AK,COLUMN()-1,FALSE)))</f>
        <v xml:space="preserve"> </v>
      </c>
      <c r="H22" s="18" t="str">
        <f>IF($D22="-"," ",IF((VLOOKUP($D22,All!$A:$AK,COLUMN()-1,FALSE)=0),"",VLOOKUP($D22,All!$A:$AK,COLUMN()-1,FALSE)))</f>
        <v xml:space="preserve"> </v>
      </c>
      <c r="I22" s="19" t="str">
        <f>IF($D22="-"," ",IF((VLOOKUP($D22,All!$A:$AK,COLUMN()-1,FALSE)=0),"",VLOOKUP($D22,All!$A:$AK,COLUMN()-1,FALSE)))</f>
        <v xml:space="preserve"> </v>
      </c>
      <c r="J22" s="20" t="str">
        <f>IF($D22="-"," ",IF((VLOOKUP($D22,All!$A:$AK,COLUMN()-1,FALSE)=0),"",VLOOKUP($D22,All!$A:$AK,COLUMN()-1,FALSE)))</f>
        <v xml:space="preserve"> </v>
      </c>
      <c r="K22" s="21" t="str">
        <f>IF($D22="-"," ",IF((VLOOKUP($D22,All!$A:$AK,COLUMN()-1,FALSE)=0),"",VLOOKUP($D22,All!$A:$AK,COLUMN()-1,FALSE)))</f>
        <v xml:space="preserve"> </v>
      </c>
      <c r="L22" s="21" t="str">
        <f>IF($D22="-"," ",IF((VLOOKUP($D22,All!$A:$AK,COLUMN()-1,FALSE)=0),"",VLOOKUP($D22,All!$A:$AK,COLUMN()-1,FALSE)))</f>
        <v xml:space="preserve"> </v>
      </c>
      <c r="M22" s="21" t="str">
        <f>IF($D22="-"," ",IF((VLOOKUP($D22,All!$A:$AK,COLUMN()-1,FALSE)=0),"",VLOOKUP($D22,All!$A:$AK,COLUMN()-1,FALSE)))</f>
        <v xml:space="preserve"> </v>
      </c>
      <c r="N22" s="22" t="str">
        <f>IF($D22="-"," ",IF((VLOOKUP($D22,All!$A:$AK,COLUMN()-1,FALSE)=0),"",VLOOKUP($D22,All!$A:$AK,COLUMN()-1,FALSE)))</f>
        <v xml:space="preserve"> </v>
      </c>
      <c r="O22" s="23" t="str">
        <f>IF($D22="-"," ",IF((VLOOKUP($D22,All!$A:$AK,COLUMN()-1,FALSE)=0),"",VLOOKUP($D22,All!$A:$AK,COLUMN()-1,FALSE)))</f>
        <v xml:space="preserve"> </v>
      </c>
      <c r="P22" s="21" t="str">
        <f>IF($D22="-"," ",IF((VLOOKUP($D22,All!$A:$AK,COLUMN()-1,FALSE)=0),"",VLOOKUP($D22,All!$A:$AK,COLUMN()-1,FALSE)))</f>
        <v xml:space="preserve"> </v>
      </c>
      <c r="Q22" s="21" t="str">
        <f>IF($D22="-"," ",IF((VLOOKUP($D22,All!$A:$AK,COLUMN()-1,FALSE)=0),"",VLOOKUP($D22,All!$A:$AK,COLUMN()-1,FALSE)))</f>
        <v xml:space="preserve"> </v>
      </c>
      <c r="R22" s="21" t="str">
        <f>IF($D22="-"," ",IF((VLOOKUP($D22,All!$A:$AK,COLUMN()-1,FALSE)=0),"",VLOOKUP($D22,All!$A:$AK,COLUMN()-1,FALSE)))</f>
        <v xml:space="preserve"> </v>
      </c>
      <c r="S22" s="21" t="str">
        <f>IF($D22="-"," ",IF((VLOOKUP($D22,All!$A:$AK,COLUMN()-1,FALSE)=0),"",VLOOKUP($D22,All!$A:$AK,COLUMN()-1,FALSE)))</f>
        <v xml:space="preserve"> </v>
      </c>
      <c r="T22" s="21" t="str">
        <f>IF($D22="-"," ",IF((VLOOKUP($D22,All!$A:$AK,COLUMN()-1,FALSE)=0),"",VLOOKUP($D22,All!$A:$AK,COLUMN()-1,FALSE)))</f>
        <v xml:space="preserve"> </v>
      </c>
      <c r="U22" s="21" t="str">
        <f>IF($D22="-"," ",IF((VLOOKUP($D22,All!$A:$AK,COLUMN()-1,FALSE)=0),"",VLOOKUP($D22,All!$A:$AK,COLUMN()-1,FALSE)))</f>
        <v xml:space="preserve"> </v>
      </c>
      <c r="V22" s="38" t="str">
        <f>IF($D22="-"," ",IF((VLOOKUP($D22,All!$A:$AK,COLUMN(),FALSE)=0),"",VLOOKUP($D22,All!$A:$AK,COLUMN(),FALSE)))</f>
        <v xml:space="preserve"> </v>
      </c>
      <c r="W22" s="23" t="str">
        <f>IF($D22="-"," ",IF((VLOOKUP($D22,All!$A:$AK,COLUMN(),FALSE)=0),"",VLOOKUP($D22,All!$A:$AK,COLUMN(),FALSE)))</f>
        <v xml:space="preserve"> </v>
      </c>
      <c r="X22" s="21" t="str">
        <f>IF($D22="-"," ",IF((VLOOKUP($D22,All!$A:$AK,COLUMN(),FALSE)=0),"",VLOOKUP($D22,All!$A:$AK,COLUMN(),FALSE)))</f>
        <v xml:space="preserve"> </v>
      </c>
      <c r="Y22" s="21" t="str">
        <f>IF($D22="-"," ",IF((VLOOKUP($D22,All!$A:$AK,COLUMN(),FALSE)=0),"",VLOOKUP($D22,All!$A:$AK,COLUMN(),FALSE)))</f>
        <v xml:space="preserve"> </v>
      </c>
      <c r="Z22" s="21" t="str">
        <f>IF($D22="-"," ",IF((VLOOKUP($D22,All!$A:$AK,COLUMN(),FALSE)=0),"",VLOOKUP($D22,All!$A:$AK,COLUMN(),FALSE)))</f>
        <v xml:space="preserve"> </v>
      </c>
      <c r="AA22" s="22" t="str">
        <f>IF($D22="-"," ",IF((VLOOKUP($D22,All!$A:$AK,COLUMN(),FALSE)=0),"",VLOOKUP($D22,All!$A:$AK,COLUMN(),FALSE)))</f>
        <v xml:space="preserve"> </v>
      </c>
      <c r="AB22" s="23" t="str">
        <f>IF($D22="-"," ",IF((VLOOKUP($D22,All!$A:$AK,COLUMN(),FALSE)=0),"",VLOOKUP($D22,All!$A:$AK,COLUMN(),FALSE)))</f>
        <v xml:space="preserve"> </v>
      </c>
      <c r="AC22" s="21" t="str">
        <f>IF($D22="-"," ",IF((VLOOKUP($D22,All!$A:$AK,COLUMN(),FALSE)=0),"",VLOOKUP($D22,All!$A:$AK,COLUMN(),FALSE)))</f>
        <v xml:space="preserve"> </v>
      </c>
      <c r="AD22" s="21" t="str">
        <f>IF($D22="-"," ",IF((VLOOKUP($D22,All!$A:$AK,COLUMN(),FALSE)=0),"",VLOOKUP($D22,All!$A:$AK,COLUMN(),FALSE)))</f>
        <v xml:space="preserve"> </v>
      </c>
      <c r="AE22" s="21" t="str">
        <f>IF($D22="-"," ",IF((VLOOKUP($D22,All!$A:$AK,COLUMN(),FALSE)=0),"",VLOOKUP($D22,All!$A:$AK,COLUMN(),FALSE)))</f>
        <v xml:space="preserve"> </v>
      </c>
      <c r="AF22" s="21" t="str">
        <f>IF($D22="-"," ",IF((VLOOKUP($D22,All!$A:$AK,COLUMN(),FALSE)=0),"",VLOOKUP($D22,All!$A:$AK,COLUMN(),FALSE)))</f>
        <v xml:space="preserve"> </v>
      </c>
      <c r="AG22" s="21" t="str">
        <f>IF($D22="-"," ",IF((VLOOKUP($D22,All!$A:$AK,COLUMN(),FALSE)=0),"",VLOOKUP($D22,All!$A:$AK,COLUMN(),FALSE)))</f>
        <v xml:space="preserve"> </v>
      </c>
      <c r="AH22" s="21" t="str">
        <f>IF($D22="-"," ",IF((VLOOKUP($D22,All!$A:$AK,COLUMN(),FALSE)=0),"",VLOOKUP($D22,All!$A:$AK,COLUMN(),FALSE)))</f>
        <v xml:space="preserve"> </v>
      </c>
      <c r="AI22" s="22" t="str">
        <f>IF($D22="-"," ",IF((VLOOKUP($D22,All!$A:$AK,COLUMN()+1,FALSE)=0),"",VLOOKUP($D22,All!$A:$AK,COLUMN()+1,FALSE)))</f>
        <v xml:space="preserve"> </v>
      </c>
      <c r="AJ22" s="26" t="str">
        <f>IF($D22="-"," ",IF((VLOOKUP($D22,All!$A:$AK,COLUMN()+1,FALSE)=0),"",VLOOKUP($D22,All!$A:$AK,COLUMN()+1,FALSE)))</f>
        <v xml:space="preserve"> </v>
      </c>
    </row>
    <row r="23" spans="1:36" ht="55.25" customHeight="1">
      <c r="A23" s="232" t="s">
        <v>68</v>
      </c>
      <c r="B23" s="11">
        <v>11</v>
      </c>
      <c r="C23" s="3" t="str">
        <f>IF($D23="-"," ",IF((VLOOKUP($D23,All!$A:$AK,COLUMN()-1,FALSE)=0),"",VLOOKUP($D23,All!$A:$AK,COLUMN()-1,FALSE)))</f>
        <v xml:space="preserve"> </v>
      </c>
      <c r="D23" s="58" t="s">
        <v>464</v>
      </c>
      <c r="E23" s="32" t="str">
        <f>IF($D23="-"," ",IF((VLOOKUP($D23,All!$A:$AK,COLUMN()-1,FALSE)=0),"",VLOOKUP($D23,All!$A:$AK,COLUMN()-1,FALSE)))</f>
        <v xml:space="preserve"> </v>
      </c>
      <c r="F23" s="4" t="str">
        <f>IF($D23="-"," ",IF((VLOOKUP($D23,All!$A:$AK,COLUMN()-1,FALSE)=0),"",VLOOKUP($D23,All!$A:$AK,COLUMN()-1,FALSE)))</f>
        <v xml:space="preserve"> </v>
      </c>
      <c r="G23" s="3" t="str">
        <f>IF($D23="-"," ",IF((VLOOKUP($D23,All!$A:$AK,COLUMN()-1,FALSE)=0),"",VLOOKUP($D23,All!$A:$AK,COLUMN()-1,FALSE)))</f>
        <v xml:space="preserve"> </v>
      </c>
      <c r="H23" s="8" t="str">
        <f>IF($D23="-"," ",IF((VLOOKUP($D23,All!$A:$AK,COLUMN()-1,FALSE)=0),"",VLOOKUP($D23,All!$A:$AK,COLUMN()-1,FALSE)))</f>
        <v xml:space="preserve"> </v>
      </c>
      <c r="I23" s="9" t="str">
        <f>IF($D23="-"," ",IF((VLOOKUP($D23,All!$A:$AK,COLUMN()-1,FALSE)=0),"",VLOOKUP($D23,All!$A:$AK,COLUMN()-1,FALSE)))</f>
        <v xml:space="preserve"> </v>
      </c>
      <c r="J23" s="10" t="str">
        <f>IF($D23="-"," ",IF((VLOOKUP($D23,All!$A:$AK,COLUMN()-1,FALSE)=0),"",VLOOKUP($D23,All!$A:$AK,COLUMN()-1,FALSE)))</f>
        <v xml:space="preserve"> </v>
      </c>
      <c r="K23" s="11" t="str">
        <f>IF($D23="-"," ",IF((VLOOKUP($D23,All!$A:$AK,COLUMN()-1,FALSE)=0),"",VLOOKUP($D23,All!$A:$AK,COLUMN()-1,FALSE)))</f>
        <v xml:space="preserve"> </v>
      </c>
      <c r="L23" s="11" t="str">
        <f>IF($D23="-"," ",IF((VLOOKUP($D23,All!$A:$AK,COLUMN()-1,FALSE)=0),"",VLOOKUP($D23,All!$A:$AK,COLUMN()-1,FALSE)))</f>
        <v xml:space="preserve"> </v>
      </c>
      <c r="M23" s="11" t="str">
        <f>IF($D23="-"," ",IF((VLOOKUP($D23,All!$A:$AK,COLUMN()-1,FALSE)=0),"",VLOOKUP($D23,All!$A:$AK,COLUMN()-1,FALSE)))</f>
        <v xml:space="preserve"> </v>
      </c>
      <c r="N23" s="12" t="str">
        <f>IF($D23="-"," ",IF((VLOOKUP($D23,All!$A:$AK,COLUMN()-1,FALSE)=0),"",VLOOKUP($D23,All!$A:$AK,COLUMN()-1,FALSE)))</f>
        <v xml:space="preserve"> </v>
      </c>
      <c r="O23" s="13" t="str">
        <f>IF($D23="-"," ",IF((VLOOKUP($D23,All!$A:$AK,COLUMN()-1,FALSE)=0),"",VLOOKUP($D23,All!$A:$AK,COLUMN()-1,FALSE)))</f>
        <v xml:space="preserve"> </v>
      </c>
      <c r="P23" s="11" t="str">
        <f>IF($D23="-"," ",IF((VLOOKUP($D23,All!$A:$AK,COLUMN()-1,FALSE)=0),"",VLOOKUP($D23,All!$A:$AK,COLUMN()-1,FALSE)))</f>
        <v xml:space="preserve"> </v>
      </c>
      <c r="Q23" s="11" t="str">
        <f>IF($D23="-"," ",IF((VLOOKUP($D23,All!$A:$AK,COLUMN()-1,FALSE)=0),"",VLOOKUP($D23,All!$A:$AK,COLUMN()-1,FALSE)))</f>
        <v xml:space="preserve"> </v>
      </c>
      <c r="R23" s="11" t="str">
        <f>IF($D23="-"," ",IF((VLOOKUP($D23,All!$A:$AK,COLUMN()-1,FALSE)=0),"",VLOOKUP($D23,All!$A:$AK,COLUMN()-1,FALSE)))</f>
        <v xml:space="preserve"> </v>
      </c>
      <c r="S23" s="11" t="str">
        <f>IF($D23="-"," ",IF((VLOOKUP($D23,All!$A:$AK,COLUMN()-1,FALSE)=0),"",VLOOKUP($D23,All!$A:$AK,COLUMN()-1,FALSE)))</f>
        <v xml:space="preserve"> </v>
      </c>
      <c r="T23" s="11" t="str">
        <f>IF($D23="-"," ",IF((VLOOKUP($D23,All!$A:$AK,COLUMN()-1,FALSE)=0),"",VLOOKUP($D23,All!$A:$AK,COLUMN()-1,FALSE)))</f>
        <v xml:space="preserve"> </v>
      </c>
      <c r="U23" s="11" t="str">
        <f>IF($D23="-"," ",IF((VLOOKUP($D23,All!$A:$AK,COLUMN()-1,FALSE)=0),"",VLOOKUP($D23,All!$A:$AK,COLUMN()-1,FALSE)))</f>
        <v xml:space="preserve"> </v>
      </c>
      <c r="V23" s="37" t="str">
        <f>IF($D23="-"," ",IF((VLOOKUP($D23,All!$A:$AK,COLUMN(),FALSE)=0),"",VLOOKUP($D23,All!$A:$AK,COLUMN(),FALSE)))</f>
        <v xml:space="preserve"> </v>
      </c>
      <c r="W23" s="13" t="str">
        <f>IF($D23="-"," ",IF((VLOOKUP($D23,All!$A:$AK,COLUMN(),FALSE)=0),"",VLOOKUP($D23,All!$A:$AK,COLUMN(),FALSE)))</f>
        <v xml:space="preserve"> </v>
      </c>
      <c r="X23" s="11" t="str">
        <f>IF($D23="-"," ",IF((VLOOKUP($D23,All!$A:$AK,COLUMN(),FALSE)=0),"",VLOOKUP($D23,All!$A:$AK,COLUMN(),FALSE)))</f>
        <v xml:space="preserve"> </v>
      </c>
      <c r="Y23" s="11" t="str">
        <f>IF($D23="-"," ",IF((VLOOKUP($D23,All!$A:$AK,COLUMN(),FALSE)=0),"",VLOOKUP($D23,All!$A:$AK,COLUMN(),FALSE)))</f>
        <v xml:space="preserve"> </v>
      </c>
      <c r="Z23" s="11" t="str">
        <f>IF($D23="-"," ",IF((VLOOKUP($D23,All!$A:$AK,COLUMN(),FALSE)=0),"",VLOOKUP($D23,All!$A:$AK,COLUMN(),FALSE)))</f>
        <v xml:space="preserve"> </v>
      </c>
      <c r="AA23" s="12" t="str">
        <f>IF($D23="-"," ",IF((VLOOKUP($D23,All!$A:$AK,COLUMN(),FALSE)=0),"",VLOOKUP($D23,All!$A:$AK,COLUMN(),FALSE)))</f>
        <v xml:space="preserve"> </v>
      </c>
      <c r="AB23" s="13" t="str">
        <f>IF($D23="-"," ",IF((VLOOKUP($D23,All!$A:$AK,COLUMN(),FALSE)=0),"",VLOOKUP($D23,All!$A:$AK,COLUMN(),FALSE)))</f>
        <v xml:space="preserve"> </v>
      </c>
      <c r="AC23" s="11" t="str">
        <f>IF($D23="-"," ",IF((VLOOKUP($D23,All!$A:$AK,COLUMN(),FALSE)=0),"",VLOOKUP($D23,All!$A:$AK,COLUMN(),FALSE)))</f>
        <v xml:space="preserve"> </v>
      </c>
      <c r="AD23" s="11" t="str">
        <f>IF($D23="-"," ",IF((VLOOKUP($D23,All!$A:$AK,COLUMN(),FALSE)=0),"",VLOOKUP($D23,All!$A:$AK,COLUMN(),FALSE)))</f>
        <v xml:space="preserve"> </v>
      </c>
      <c r="AE23" s="11" t="str">
        <f>IF($D23="-"," ",IF((VLOOKUP($D23,All!$A:$AK,COLUMN(),FALSE)=0),"",VLOOKUP($D23,All!$A:$AK,COLUMN(),FALSE)))</f>
        <v xml:space="preserve"> </v>
      </c>
      <c r="AF23" s="11" t="str">
        <f>IF($D23="-"," ",IF((VLOOKUP($D23,All!$A:$AK,COLUMN(),FALSE)=0),"",VLOOKUP($D23,All!$A:$AK,COLUMN(),FALSE)))</f>
        <v xml:space="preserve"> </v>
      </c>
      <c r="AG23" s="11" t="str">
        <f>IF($D23="-"," ",IF((VLOOKUP($D23,All!$A:$AK,COLUMN(),FALSE)=0),"",VLOOKUP($D23,All!$A:$AK,COLUMN(),FALSE)))</f>
        <v xml:space="preserve"> </v>
      </c>
      <c r="AH23" s="11" t="str">
        <f>IF($D23="-"," ",IF((VLOOKUP($D23,All!$A:$AK,COLUMN(),FALSE)=0),"",VLOOKUP($D23,All!$A:$AK,COLUMN(),FALSE)))</f>
        <v xml:space="preserve"> </v>
      </c>
      <c r="AI23" s="12" t="str">
        <f>IF($D23="-"," ",IF((VLOOKUP($D23,All!$A:$AK,COLUMN()+1,FALSE)=0),"",VLOOKUP($D23,All!$A:$AK,COLUMN()+1,FALSE)))</f>
        <v xml:space="preserve"> </v>
      </c>
      <c r="AJ23" s="16" t="str">
        <f>IF($D23="-"," ",IF((VLOOKUP($D23,All!$A:$AK,COLUMN()+1,FALSE)=0),"",VLOOKUP($D23,All!$A:$AK,COLUMN()+1,FALSE)))</f>
        <v xml:space="preserve"> </v>
      </c>
    </row>
    <row r="24" spans="1:36" ht="55.25" customHeight="1">
      <c r="A24" s="233"/>
      <c r="B24" s="21">
        <v>12</v>
      </c>
      <c r="C24" s="5" t="str">
        <f>IF($D24="-"," ",IF((VLOOKUP($D24,All!$A:$AK,COLUMN()-1,FALSE)=0),"",VLOOKUP($D24,All!$A:$AK,COLUMN()-1,FALSE)))</f>
        <v xml:space="preserve"> </v>
      </c>
      <c r="D24" s="58" t="s">
        <v>464</v>
      </c>
      <c r="E24" s="33" t="str">
        <f>IF($D24="-"," ",IF((VLOOKUP($D24,All!$A:$AK,COLUMN()-1,FALSE)=0),"",VLOOKUP($D24,All!$A:$AK,COLUMN()-1,FALSE)))</f>
        <v xml:space="preserve"> </v>
      </c>
      <c r="F24" s="6" t="str">
        <f>IF($D24="-"," ",IF((VLOOKUP($D24,All!$A:$AK,COLUMN()-1,FALSE)=0),"",VLOOKUP($D24,All!$A:$AK,COLUMN()-1,FALSE)))</f>
        <v xml:space="preserve"> </v>
      </c>
      <c r="G24" s="5" t="str">
        <f>IF($D24="-"," ",IF((VLOOKUP($D24,All!$A:$AK,COLUMN()-1,FALSE)=0),"",VLOOKUP($D24,All!$A:$AK,COLUMN()-1,FALSE)))</f>
        <v xml:space="preserve"> </v>
      </c>
      <c r="H24" s="18" t="str">
        <f>IF($D24="-"," ",IF((VLOOKUP($D24,All!$A:$AK,COLUMN()-1,FALSE)=0),"",VLOOKUP($D24,All!$A:$AK,COLUMN()-1,FALSE)))</f>
        <v xml:space="preserve"> </v>
      </c>
      <c r="I24" s="19" t="str">
        <f>IF($D24="-"," ",IF((VLOOKUP($D24,All!$A:$AK,COLUMN()-1,FALSE)=0),"",VLOOKUP($D24,All!$A:$AK,COLUMN()-1,FALSE)))</f>
        <v xml:space="preserve"> </v>
      </c>
      <c r="J24" s="20" t="str">
        <f>IF($D24="-"," ",IF((VLOOKUP($D24,All!$A:$AK,COLUMN()-1,FALSE)=0),"",VLOOKUP($D24,All!$A:$AK,COLUMN()-1,FALSE)))</f>
        <v xml:space="preserve"> </v>
      </c>
      <c r="K24" s="21" t="str">
        <f>IF($D24="-"," ",IF((VLOOKUP($D24,All!$A:$AK,COLUMN()-1,FALSE)=0),"",VLOOKUP($D24,All!$A:$AK,COLUMN()-1,FALSE)))</f>
        <v xml:space="preserve"> </v>
      </c>
      <c r="L24" s="21" t="str">
        <f>IF($D24="-"," ",IF((VLOOKUP($D24,All!$A:$AK,COLUMN()-1,FALSE)=0),"",VLOOKUP($D24,All!$A:$AK,COLUMN()-1,FALSE)))</f>
        <v xml:space="preserve"> </v>
      </c>
      <c r="M24" s="21" t="str">
        <f>IF($D24="-"," ",IF((VLOOKUP($D24,All!$A:$AK,COLUMN()-1,FALSE)=0),"",VLOOKUP($D24,All!$A:$AK,COLUMN()-1,FALSE)))</f>
        <v xml:space="preserve"> </v>
      </c>
      <c r="N24" s="22" t="str">
        <f>IF($D24="-"," ",IF((VLOOKUP($D24,All!$A:$AK,COLUMN()-1,FALSE)=0),"",VLOOKUP($D24,All!$A:$AK,COLUMN()-1,FALSE)))</f>
        <v xml:space="preserve"> </v>
      </c>
      <c r="O24" s="23" t="str">
        <f>IF($D24="-"," ",IF((VLOOKUP($D24,All!$A:$AK,COLUMN()-1,FALSE)=0),"",VLOOKUP($D24,All!$A:$AK,COLUMN()-1,FALSE)))</f>
        <v xml:space="preserve"> </v>
      </c>
      <c r="P24" s="21" t="str">
        <f>IF($D24="-"," ",IF((VLOOKUP($D24,All!$A:$AK,COLUMN()-1,FALSE)=0),"",VLOOKUP($D24,All!$A:$AK,COLUMN()-1,FALSE)))</f>
        <v xml:space="preserve"> </v>
      </c>
      <c r="Q24" s="21" t="str">
        <f>IF($D24="-"," ",IF((VLOOKUP($D24,All!$A:$AK,COLUMN()-1,FALSE)=0),"",VLOOKUP($D24,All!$A:$AK,COLUMN()-1,FALSE)))</f>
        <v xml:space="preserve"> </v>
      </c>
      <c r="R24" s="21" t="str">
        <f>IF($D24="-"," ",IF((VLOOKUP($D24,All!$A:$AK,COLUMN()-1,FALSE)=0),"",VLOOKUP($D24,All!$A:$AK,COLUMN()-1,FALSE)))</f>
        <v xml:space="preserve"> </v>
      </c>
      <c r="S24" s="21" t="str">
        <f>IF($D24="-"," ",IF((VLOOKUP($D24,All!$A:$AK,COLUMN()-1,FALSE)=0),"",VLOOKUP($D24,All!$A:$AK,COLUMN()-1,FALSE)))</f>
        <v xml:space="preserve"> </v>
      </c>
      <c r="T24" s="21" t="str">
        <f>IF($D24="-"," ",IF((VLOOKUP($D24,All!$A:$AK,COLUMN()-1,FALSE)=0),"",VLOOKUP($D24,All!$A:$AK,COLUMN()-1,FALSE)))</f>
        <v xml:space="preserve"> </v>
      </c>
      <c r="U24" s="21" t="str">
        <f>IF($D24="-"," ",IF((VLOOKUP($D24,All!$A:$AK,COLUMN()-1,FALSE)=0),"",VLOOKUP($D24,All!$A:$AK,COLUMN()-1,FALSE)))</f>
        <v xml:space="preserve"> </v>
      </c>
      <c r="V24" s="38" t="str">
        <f>IF($D24="-"," ",IF((VLOOKUP($D24,All!$A:$AK,COLUMN(),FALSE)=0),"",VLOOKUP($D24,All!$A:$AK,COLUMN(),FALSE)))</f>
        <v xml:space="preserve"> </v>
      </c>
      <c r="W24" s="23" t="str">
        <f>IF($D24="-"," ",IF((VLOOKUP($D24,All!$A:$AK,COLUMN(),FALSE)=0),"",VLOOKUP($D24,All!$A:$AK,COLUMN(),FALSE)))</f>
        <v xml:space="preserve"> </v>
      </c>
      <c r="X24" s="21" t="str">
        <f>IF($D24="-"," ",IF((VLOOKUP($D24,All!$A:$AK,COLUMN(),FALSE)=0),"",VLOOKUP($D24,All!$A:$AK,COLUMN(),FALSE)))</f>
        <v xml:space="preserve"> </v>
      </c>
      <c r="Y24" s="21" t="str">
        <f>IF($D24="-"," ",IF((VLOOKUP($D24,All!$A:$AK,COLUMN(),FALSE)=0),"",VLOOKUP($D24,All!$A:$AK,COLUMN(),FALSE)))</f>
        <v xml:space="preserve"> </v>
      </c>
      <c r="Z24" s="21" t="str">
        <f>IF($D24="-"," ",IF((VLOOKUP($D24,All!$A:$AK,COLUMN(),FALSE)=0),"",VLOOKUP($D24,All!$A:$AK,COLUMN(),FALSE)))</f>
        <v xml:space="preserve"> </v>
      </c>
      <c r="AA24" s="22" t="str">
        <f>IF($D24="-"," ",IF((VLOOKUP($D24,All!$A:$AK,COLUMN(),FALSE)=0),"",VLOOKUP($D24,All!$A:$AK,COLUMN(),FALSE)))</f>
        <v xml:space="preserve"> </v>
      </c>
      <c r="AB24" s="23" t="str">
        <f>IF($D24="-"," ",IF((VLOOKUP($D24,All!$A:$AK,COLUMN(),FALSE)=0),"",VLOOKUP($D24,All!$A:$AK,COLUMN(),FALSE)))</f>
        <v xml:space="preserve"> </v>
      </c>
      <c r="AC24" s="21" t="str">
        <f>IF($D24="-"," ",IF((VLOOKUP($D24,All!$A:$AK,COLUMN(),FALSE)=0),"",VLOOKUP($D24,All!$A:$AK,COLUMN(),FALSE)))</f>
        <v xml:space="preserve"> </v>
      </c>
      <c r="AD24" s="21" t="str">
        <f>IF($D24="-"," ",IF((VLOOKUP($D24,All!$A:$AK,COLUMN(),FALSE)=0),"",VLOOKUP($D24,All!$A:$AK,COLUMN(),FALSE)))</f>
        <v xml:space="preserve"> </v>
      </c>
      <c r="AE24" s="21" t="str">
        <f>IF($D24="-"," ",IF((VLOOKUP($D24,All!$A:$AK,COLUMN(),FALSE)=0),"",VLOOKUP($D24,All!$A:$AK,COLUMN(),FALSE)))</f>
        <v xml:space="preserve"> </v>
      </c>
      <c r="AF24" s="21" t="str">
        <f>IF($D24="-"," ",IF((VLOOKUP($D24,All!$A:$AK,COLUMN(),FALSE)=0),"",VLOOKUP($D24,All!$A:$AK,COLUMN(),FALSE)))</f>
        <v xml:space="preserve"> </v>
      </c>
      <c r="AG24" s="21" t="str">
        <f>IF($D24="-"," ",IF((VLOOKUP($D24,All!$A:$AK,COLUMN(),FALSE)=0),"",VLOOKUP($D24,All!$A:$AK,COLUMN(),FALSE)))</f>
        <v xml:space="preserve"> </v>
      </c>
      <c r="AH24" s="21" t="str">
        <f>IF($D24="-"," ",IF((VLOOKUP($D24,All!$A:$AK,COLUMN(),FALSE)=0),"",VLOOKUP($D24,All!$A:$AK,COLUMN(),FALSE)))</f>
        <v xml:space="preserve"> </v>
      </c>
      <c r="AI24" s="22" t="str">
        <f>IF($D24="-"," ",IF((VLOOKUP($D24,All!$A:$AK,COLUMN()+1,FALSE)=0),"",VLOOKUP($D24,All!$A:$AK,COLUMN()+1,FALSE)))</f>
        <v xml:space="preserve"> </v>
      </c>
      <c r="AJ24" s="26" t="str">
        <f>IF($D24="-"," ",IF((VLOOKUP($D24,All!$A:$AK,COLUMN()+1,FALSE)=0),"",VLOOKUP($D24,All!$A:$AK,COLUMN()+1,FALSE)))</f>
        <v xml:space="preserve"> </v>
      </c>
    </row>
    <row r="25" spans="1:36" ht="55.25" customHeight="1">
      <c r="A25" s="233"/>
      <c r="B25" s="11">
        <v>13</v>
      </c>
      <c r="C25" s="3" t="str">
        <f>IF($D25="-"," ",IF((VLOOKUP($D25,All!$A:$AK,COLUMN()-1,FALSE)=0),"",VLOOKUP($D25,All!$A:$AK,COLUMN()-1,FALSE)))</f>
        <v xml:space="preserve"> </v>
      </c>
      <c r="D25" s="58" t="s">
        <v>464</v>
      </c>
      <c r="E25" s="32" t="str">
        <f>IF($D25="-"," ",IF((VLOOKUP($D25,All!$A:$AK,COLUMN()-1,FALSE)=0),"",VLOOKUP($D25,All!$A:$AK,COLUMN()-1,FALSE)))</f>
        <v xml:space="preserve"> </v>
      </c>
      <c r="F25" s="4" t="str">
        <f>IF($D25="-"," ",IF((VLOOKUP($D25,All!$A:$AK,COLUMN()-1,FALSE)=0),"",VLOOKUP($D25,All!$A:$AK,COLUMN()-1,FALSE)))</f>
        <v xml:space="preserve"> </v>
      </c>
      <c r="G25" s="3" t="str">
        <f>IF($D25="-"," ",IF((VLOOKUP($D25,All!$A:$AK,COLUMN()-1,FALSE)=0),"",VLOOKUP($D25,All!$A:$AK,COLUMN()-1,FALSE)))</f>
        <v xml:space="preserve"> </v>
      </c>
      <c r="H25" s="8" t="str">
        <f>IF($D25="-"," ",IF((VLOOKUP($D25,All!$A:$AK,COLUMN()-1,FALSE)=0),"",VLOOKUP($D25,All!$A:$AK,COLUMN()-1,FALSE)))</f>
        <v xml:space="preserve"> </v>
      </c>
      <c r="I25" s="9" t="str">
        <f>IF($D25="-"," ",IF((VLOOKUP($D25,All!$A:$AK,COLUMN()-1,FALSE)=0),"",VLOOKUP($D25,All!$A:$AK,COLUMN()-1,FALSE)))</f>
        <v xml:space="preserve"> </v>
      </c>
      <c r="J25" s="10" t="str">
        <f>IF($D25="-"," ",IF((VLOOKUP($D25,All!$A:$AK,COLUMN()-1,FALSE)=0),"",VLOOKUP($D25,All!$A:$AK,COLUMN()-1,FALSE)))</f>
        <v xml:space="preserve"> </v>
      </c>
      <c r="K25" s="11" t="str">
        <f>IF($D25="-"," ",IF((VLOOKUP($D25,All!$A:$AK,COLUMN()-1,FALSE)=0),"",VLOOKUP($D25,All!$A:$AK,COLUMN()-1,FALSE)))</f>
        <v xml:space="preserve"> </v>
      </c>
      <c r="L25" s="11" t="str">
        <f>IF($D25="-"," ",IF((VLOOKUP($D25,All!$A:$AK,COLUMN()-1,FALSE)=0),"",VLOOKUP($D25,All!$A:$AK,COLUMN()-1,FALSE)))</f>
        <v xml:space="preserve"> </v>
      </c>
      <c r="M25" s="11" t="str">
        <f>IF($D25="-"," ",IF((VLOOKUP($D25,All!$A:$AK,COLUMN()-1,FALSE)=0),"",VLOOKUP($D25,All!$A:$AK,COLUMN()-1,FALSE)))</f>
        <v xml:space="preserve"> </v>
      </c>
      <c r="N25" s="12" t="str">
        <f>IF($D25="-"," ",IF((VLOOKUP($D25,All!$A:$AK,COLUMN()-1,FALSE)=0),"",VLOOKUP($D25,All!$A:$AK,COLUMN()-1,FALSE)))</f>
        <v xml:space="preserve"> </v>
      </c>
      <c r="O25" s="13" t="str">
        <f>IF($D25="-"," ",IF((VLOOKUP($D25,All!$A:$AK,COLUMN()-1,FALSE)=0),"",VLOOKUP($D25,All!$A:$AK,COLUMN()-1,FALSE)))</f>
        <v xml:space="preserve"> </v>
      </c>
      <c r="P25" s="11" t="str">
        <f>IF($D25="-"," ",IF((VLOOKUP($D25,All!$A:$AK,COLUMN()-1,FALSE)=0),"",VLOOKUP($D25,All!$A:$AK,COLUMN()-1,FALSE)))</f>
        <v xml:space="preserve"> </v>
      </c>
      <c r="Q25" s="11" t="str">
        <f>IF($D25="-"," ",IF((VLOOKUP($D25,All!$A:$AK,COLUMN()-1,FALSE)=0),"",VLOOKUP($D25,All!$A:$AK,COLUMN()-1,FALSE)))</f>
        <v xml:space="preserve"> </v>
      </c>
      <c r="R25" s="11" t="str">
        <f>IF($D25="-"," ",IF((VLOOKUP($D25,All!$A:$AK,COLUMN()-1,FALSE)=0),"",VLOOKUP($D25,All!$A:$AK,COLUMN()-1,FALSE)))</f>
        <v xml:space="preserve"> </v>
      </c>
      <c r="S25" s="11" t="str">
        <f>IF($D25="-"," ",IF((VLOOKUP($D25,All!$A:$AK,COLUMN()-1,FALSE)=0),"",VLOOKUP($D25,All!$A:$AK,COLUMN()-1,FALSE)))</f>
        <v xml:space="preserve"> </v>
      </c>
      <c r="T25" s="11" t="str">
        <f>IF($D25="-"," ",IF((VLOOKUP($D25,All!$A:$AK,COLUMN()-1,FALSE)=0),"",VLOOKUP($D25,All!$A:$AK,COLUMN()-1,FALSE)))</f>
        <v xml:space="preserve"> </v>
      </c>
      <c r="U25" s="11" t="str">
        <f>IF($D25="-"," ",IF((VLOOKUP($D25,All!$A:$AK,COLUMN()-1,FALSE)=0),"",VLOOKUP($D25,All!$A:$AK,COLUMN()-1,FALSE)))</f>
        <v xml:space="preserve"> </v>
      </c>
      <c r="V25" s="37" t="str">
        <f>IF($D25="-"," ",IF((VLOOKUP($D25,All!$A:$AK,COLUMN(),FALSE)=0),"",VLOOKUP($D25,All!$A:$AK,COLUMN(),FALSE)))</f>
        <v xml:space="preserve"> </v>
      </c>
      <c r="W25" s="13" t="str">
        <f>IF($D25="-"," ",IF((VLOOKUP($D25,All!$A:$AK,COLUMN(),FALSE)=0),"",VLOOKUP($D25,All!$A:$AK,COLUMN(),FALSE)))</f>
        <v xml:space="preserve"> </v>
      </c>
      <c r="X25" s="11" t="str">
        <f>IF($D25="-"," ",IF((VLOOKUP($D25,All!$A:$AK,COLUMN(),FALSE)=0),"",VLOOKUP($D25,All!$A:$AK,COLUMN(),FALSE)))</f>
        <v xml:space="preserve"> </v>
      </c>
      <c r="Y25" s="11" t="str">
        <f>IF($D25="-"," ",IF((VLOOKUP($D25,All!$A:$AK,COLUMN(),FALSE)=0),"",VLOOKUP($D25,All!$A:$AK,COLUMN(),FALSE)))</f>
        <v xml:space="preserve"> </v>
      </c>
      <c r="Z25" s="11" t="str">
        <f>IF($D25="-"," ",IF((VLOOKUP($D25,All!$A:$AK,COLUMN(),FALSE)=0),"",VLOOKUP($D25,All!$A:$AK,COLUMN(),FALSE)))</f>
        <v xml:space="preserve"> </v>
      </c>
      <c r="AA25" s="12" t="str">
        <f>IF($D25="-"," ",IF((VLOOKUP($D25,All!$A:$AK,COLUMN(),FALSE)=0),"",VLOOKUP($D25,All!$A:$AK,COLUMN(),FALSE)))</f>
        <v xml:space="preserve"> </v>
      </c>
      <c r="AB25" s="13" t="str">
        <f>IF($D25="-"," ",IF((VLOOKUP($D25,All!$A:$AK,COLUMN(),FALSE)=0),"",VLOOKUP($D25,All!$A:$AK,COLUMN(),FALSE)))</f>
        <v xml:space="preserve"> </v>
      </c>
      <c r="AC25" s="11" t="str">
        <f>IF($D25="-"," ",IF((VLOOKUP($D25,All!$A:$AK,COLUMN(),FALSE)=0),"",VLOOKUP($D25,All!$A:$AK,COLUMN(),FALSE)))</f>
        <v xml:space="preserve"> </v>
      </c>
      <c r="AD25" s="11" t="str">
        <f>IF($D25="-"," ",IF((VLOOKUP($D25,All!$A:$AK,COLUMN(),FALSE)=0),"",VLOOKUP($D25,All!$A:$AK,COLUMN(),FALSE)))</f>
        <v xml:space="preserve"> </v>
      </c>
      <c r="AE25" s="11" t="str">
        <f>IF($D25="-"," ",IF((VLOOKUP($D25,All!$A:$AK,COLUMN(),FALSE)=0),"",VLOOKUP($D25,All!$A:$AK,COLUMN(),FALSE)))</f>
        <v xml:space="preserve"> </v>
      </c>
      <c r="AF25" s="11" t="str">
        <f>IF($D25="-"," ",IF((VLOOKUP($D25,All!$A:$AK,COLUMN(),FALSE)=0),"",VLOOKUP($D25,All!$A:$AK,COLUMN(),FALSE)))</f>
        <v xml:space="preserve"> </v>
      </c>
      <c r="AG25" s="11" t="str">
        <f>IF($D25="-"," ",IF((VLOOKUP($D25,All!$A:$AK,COLUMN(),FALSE)=0),"",VLOOKUP($D25,All!$A:$AK,COLUMN(),FALSE)))</f>
        <v xml:space="preserve"> </v>
      </c>
      <c r="AH25" s="11" t="str">
        <f>IF($D25="-"," ",IF((VLOOKUP($D25,All!$A:$AK,COLUMN(),FALSE)=0),"",VLOOKUP($D25,All!$A:$AK,COLUMN(),FALSE)))</f>
        <v xml:space="preserve"> </v>
      </c>
      <c r="AI25" s="12" t="str">
        <f>IF($D25="-"," ",IF((VLOOKUP($D25,All!$A:$AK,COLUMN()+1,FALSE)=0),"",VLOOKUP($D25,All!$A:$AK,COLUMN()+1,FALSE)))</f>
        <v xml:space="preserve"> </v>
      </c>
      <c r="AJ25" s="16" t="str">
        <f>IF($D25="-"," ",IF((VLOOKUP($D25,All!$A:$AK,COLUMN()+1,FALSE)=0),"",VLOOKUP($D25,All!$A:$AK,COLUMN()+1,FALSE)))</f>
        <v xml:space="preserve"> </v>
      </c>
    </row>
    <row r="26" spans="1:36" ht="55.25" customHeight="1">
      <c r="A26" s="233"/>
      <c r="B26" s="21">
        <v>14</v>
      </c>
      <c r="C26" s="5" t="str">
        <f>IF($D26="-"," ",IF((VLOOKUP($D26,All!$A:$AK,COLUMN()-1,FALSE)=0),"",VLOOKUP($D26,All!$A:$AK,COLUMN()-1,FALSE)))</f>
        <v xml:space="preserve"> </v>
      </c>
      <c r="D26" s="58" t="s">
        <v>464</v>
      </c>
      <c r="E26" s="33" t="str">
        <f>IF($D26="-"," ",IF((VLOOKUP($D26,All!$A:$AK,COLUMN()-1,FALSE)=0),"",VLOOKUP($D26,All!$A:$AK,COLUMN()-1,FALSE)))</f>
        <v xml:space="preserve"> </v>
      </c>
      <c r="F26" s="6" t="str">
        <f>IF($D26="-"," ",IF((VLOOKUP($D26,All!$A:$AK,COLUMN()-1,FALSE)=0),"",VLOOKUP($D26,All!$A:$AK,COLUMN()-1,FALSE)))</f>
        <v xml:space="preserve"> </v>
      </c>
      <c r="G26" s="5" t="str">
        <f>IF($D26="-"," ",IF((VLOOKUP($D26,All!$A:$AK,COLUMN()-1,FALSE)=0),"",VLOOKUP($D26,All!$A:$AK,COLUMN()-1,FALSE)))</f>
        <v xml:space="preserve"> </v>
      </c>
      <c r="H26" s="18" t="str">
        <f>IF($D26="-"," ",IF((VLOOKUP($D26,All!$A:$AK,COLUMN()-1,FALSE)=0),"",VLOOKUP($D26,All!$A:$AK,COLUMN()-1,FALSE)))</f>
        <v xml:space="preserve"> </v>
      </c>
      <c r="I26" s="19" t="str">
        <f>IF($D26="-"," ",IF((VLOOKUP($D26,All!$A:$AK,COLUMN()-1,FALSE)=0),"",VLOOKUP($D26,All!$A:$AK,COLUMN()-1,FALSE)))</f>
        <v xml:space="preserve"> </v>
      </c>
      <c r="J26" s="20" t="str">
        <f>IF($D26="-"," ",IF((VLOOKUP($D26,All!$A:$AK,COLUMN()-1,FALSE)=0),"",VLOOKUP($D26,All!$A:$AK,COLUMN()-1,FALSE)))</f>
        <v xml:space="preserve"> </v>
      </c>
      <c r="K26" s="21" t="str">
        <f>IF($D26="-"," ",IF((VLOOKUP($D26,All!$A:$AK,COLUMN()-1,FALSE)=0),"",VLOOKUP($D26,All!$A:$AK,COLUMN()-1,FALSE)))</f>
        <v xml:space="preserve"> </v>
      </c>
      <c r="L26" s="21" t="str">
        <f>IF($D26="-"," ",IF((VLOOKUP($D26,All!$A:$AK,COLUMN()-1,FALSE)=0),"",VLOOKUP($D26,All!$A:$AK,COLUMN()-1,FALSE)))</f>
        <v xml:space="preserve"> </v>
      </c>
      <c r="M26" s="21" t="str">
        <f>IF($D26="-"," ",IF((VLOOKUP($D26,All!$A:$AK,COLUMN()-1,FALSE)=0),"",VLOOKUP($D26,All!$A:$AK,COLUMN()-1,FALSE)))</f>
        <v xml:space="preserve"> </v>
      </c>
      <c r="N26" s="22" t="str">
        <f>IF($D26="-"," ",IF((VLOOKUP($D26,All!$A:$AK,COLUMN()-1,FALSE)=0),"",VLOOKUP($D26,All!$A:$AK,COLUMN()-1,FALSE)))</f>
        <v xml:space="preserve"> </v>
      </c>
      <c r="O26" s="23" t="str">
        <f>IF($D26="-"," ",IF((VLOOKUP($D26,All!$A:$AK,COLUMN()-1,FALSE)=0),"",VLOOKUP($D26,All!$A:$AK,COLUMN()-1,FALSE)))</f>
        <v xml:space="preserve"> </v>
      </c>
      <c r="P26" s="21" t="str">
        <f>IF($D26="-"," ",IF((VLOOKUP($D26,All!$A:$AK,COLUMN()-1,FALSE)=0),"",VLOOKUP($D26,All!$A:$AK,COLUMN()-1,FALSE)))</f>
        <v xml:space="preserve"> </v>
      </c>
      <c r="Q26" s="21" t="str">
        <f>IF($D26="-"," ",IF((VLOOKUP($D26,All!$A:$AK,COLUMN()-1,FALSE)=0),"",VLOOKUP($D26,All!$A:$AK,COLUMN()-1,FALSE)))</f>
        <v xml:space="preserve"> </v>
      </c>
      <c r="R26" s="21" t="str">
        <f>IF($D26="-"," ",IF((VLOOKUP($D26,All!$A:$AK,COLUMN()-1,FALSE)=0),"",VLOOKUP($D26,All!$A:$AK,COLUMN()-1,FALSE)))</f>
        <v xml:space="preserve"> </v>
      </c>
      <c r="S26" s="21" t="str">
        <f>IF($D26="-"," ",IF((VLOOKUP($D26,All!$A:$AK,COLUMN()-1,FALSE)=0),"",VLOOKUP($D26,All!$A:$AK,COLUMN()-1,FALSE)))</f>
        <v xml:space="preserve"> </v>
      </c>
      <c r="T26" s="21" t="str">
        <f>IF($D26="-"," ",IF((VLOOKUP($D26,All!$A:$AK,COLUMN()-1,FALSE)=0),"",VLOOKUP($D26,All!$A:$AK,COLUMN()-1,FALSE)))</f>
        <v xml:space="preserve"> </v>
      </c>
      <c r="U26" s="21" t="str">
        <f>IF($D26="-"," ",IF((VLOOKUP($D26,All!$A:$AK,COLUMN()-1,FALSE)=0),"",VLOOKUP($D26,All!$A:$AK,COLUMN()-1,FALSE)))</f>
        <v xml:space="preserve"> </v>
      </c>
      <c r="V26" s="38" t="str">
        <f>IF($D26="-"," ",IF((VLOOKUP($D26,All!$A:$AK,COLUMN(),FALSE)=0),"",VLOOKUP($D26,All!$A:$AK,COLUMN(),FALSE)))</f>
        <v xml:space="preserve"> </v>
      </c>
      <c r="W26" s="23" t="str">
        <f>IF($D26="-"," ",IF((VLOOKUP($D26,All!$A:$AK,COLUMN(),FALSE)=0),"",VLOOKUP($D26,All!$A:$AK,COLUMN(),FALSE)))</f>
        <v xml:space="preserve"> </v>
      </c>
      <c r="X26" s="21" t="str">
        <f>IF($D26="-"," ",IF((VLOOKUP($D26,All!$A:$AK,COLUMN(),FALSE)=0),"",VLOOKUP($D26,All!$A:$AK,COLUMN(),FALSE)))</f>
        <v xml:space="preserve"> </v>
      </c>
      <c r="Y26" s="21" t="str">
        <f>IF($D26="-"," ",IF((VLOOKUP($D26,All!$A:$AK,COLUMN(),FALSE)=0),"",VLOOKUP($D26,All!$A:$AK,COLUMN(),FALSE)))</f>
        <v xml:space="preserve"> </v>
      </c>
      <c r="Z26" s="21" t="str">
        <f>IF($D26="-"," ",IF((VLOOKUP($D26,All!$A:$AK,COLUMN(),FALSE)=0),"",VLOOKUP($D26,All!$A:$AK,COLUMN(),FALSE)))</f>
        <v xml:space="preserve"> </v>
      </c>
      <c r="AA26" s="22" t="str">
        <f>IF($D26="-"," ",IF((VLOOKUP($D26,All!$A:$AK,COLUMN(),FALSE)=0),"",VLOOKUP($D26,All!$A:$AK,COLUMN(),FALSE)))</f>
        <v xml:space="preserve"> </v>
      </c>
      <c r="AB26" s="23" t="str">
        <f>IF($D26="-"," ",IF((VLOOKUP($D26,All!$A:$AK,COLUMN(),FALSE)=0),"",VLOOKUP($D26,All!$A:$AK,COLUMN(),FALSE)))</f>
        <v xml:space="preserve"> </v>
      </c>
      <c r="AC26" s="21" t="str">
        <f>IF($D26="-"," ",IF((VLOOKUP($D26,All!$A:$AK,COLUMN(),FALSE)=0),"",VLOOKUP($D26,All!$A:$AK,COLUMN(),FALSE)))</f>
        <v xml:space="preserve"> </v>
      </c>
      <c r="AD26" s="21" t="str">
        <f>IF($D26="-"," ",IF((VLOOKUP($D26,All!$A:$AK,COLUMN(),FALSE)=0),"",VLOOKUP($D26,All!$A:$AK,COLUMN(),FALSE)))</f>
        <v xml:space="preserve"> </v>
      </c>
      <c r="AE26" s="21" t="str">
        <f>IF($D26="-"," ",IF((VLOOKUP($D26,All!$A:$AK,COLUMN(),FALSE)=0),"",VLOOKUP($D26,All!$A:$AK,COLUMN(),FALSE)))</f>
        <v xml:space="preserve"> </v>
      </c>
      <c r="AF26" s="21" t="str">
        <f>IF($D26="-"," ",IF((VLOOKUP($D26,All!$A:$AK,COLUMN(),FALSE)=0),"",VLOOKUP($D26,All!$A:$AK,COLUMN(),FALSE)))</f>
        <v xml:space="preserve"> </v>
      </c>
      <c r="AG26" s="21" t="str">
        <f>IF($D26="-"," ",IF((VLOOKUP($D26,All!$A:$AK,COLUMN(),FALSE)=0),"",VLOOKUP($D26,All!$A:$AK,COLUMN(),FALSE)))</f>
        <v xml:space="preserve"> </v>
      </c>
      <c r="AH26" s="21" t="str">
        <f>IF($D26="-"," ",IF((VLOOKUP($D26,All!$A:$AK,COLUMN(),FALSE)=0),"",VLOOKUP($D26,All!$A:$AK,COLUMN(),FALSE)))</f>
        <v xml:space="preserve"> </v>
      </c>
      <c r="AI26" s="22" t="str">
        <f>IF($D26="-"," ",IF((VLOOKUP($D26,All!$A:$AK,COLUMN()+1,FALSE)=0),"",VLOOKUP($D26,All!$A:$AK,COLUMN()+1,FALSE)))</f>
        <v xml:space="preserve"> </v>
      </c>
      <c r="AJ26" s="26" t="str">
        <f>IF($D26="-"," ",IF((VLOOKUP($D26,All!$A:$AK,COLUMN()+1,FALSE)=0),"",VLOOKUP($D26,All!$A:$AK,COLUMN()+1,FALSE)))</f>
        <v xml:space="preserve"> </v>
      </c>
    </row>
    <row r="27" spans="1:36" ht="55.25" customHeight="1">
      <c r="A27" s="234"/>
      <c r="B27" s="11">
        <v>15</v>
      </c>
      <c r="C27" s="3" t="str">
        <f>IF($D27="-"," ",IF((VLOOKUP($D27,All!$A:$AK,COLUMN()-1,FALSE)=0),"",VLOOKUP($D27,All!$A:$AK,COLUMN()-1,FALSE)))</f>
        <v xml:space="preserve"> </v>
      </c>
      <c r="D27" s="58" t="s">
        <v>464</v>
      </c>
      <c r="E27" s="32" t="str">
        <f>IF($D27="-"," ",IF((VLOOKUP($D27,All!$A:$AK,COLUMN()-1,FALSE)=0),"",VLOOKUP($D27,All!$A:$AK,COLUMN()-1,FALSE)))</f>
        <v xml:space="preserve"> </v>
      </c>
      <c r="F27" s="4" t="str">
        <f>IF($D27="-"," ",IF((VLOOKUP($D27,All!$A:$AK,COLUMN()-1,FALSE)=0),"",VLOOKUP($D27,All!$A:$AK,COLUMN()-1,FALSE)))</f>
        <v xml:space="preserve"> </v>
      </c>
      <c r="G27" s="3" t="str">
        <f>IF($D27="-"," ",IF((VLOOKUP($D27,All!$A:$AK,COLUMN()-1,FALSE)=0),"",VLOOKUP($D27,All!$A:$AK,COLUMN()-1,FALSE)))</f>
        <v xml:space="preserve"> </v>
      </c>
      <c r="H27" s="8" t="str">
        <f>IF($D27="-"," ",IF((VLOOKUP($D27,All!$A:$AK,COLUMN()-1,FALSE)=0),"",VLOOKUP($D27,All!$A:$AK,COLUMN()-1,FALSE)))</f>
        <v xml:space="preserve"> </v>
      </c>
      <c r="I27" s="9" t="str">
        <f>IF($D27="-"," ",IF((VLOOKUP($D27,All!$A:$AK,COLUMN()-1,FALSE)=0),"",VLOOKUP($D27,All!$A:$AK,COLUMN()-1,FALSE)))</f>
        <v xml:space="preserve"> </v>
      </c>
      <c r="J27" s="10" t="str">
        <f>IF($D27="-"," ",IF((VLOOKUP($D27,All!$A:$AK,COLUMN()-1,FALSE)=0),"",VLOOKUP($D27,All!$A:$AK,COLUMN()-1,FALSE)))</f>
        <v xml:space="preserve"> </v>
      </c>
      <c r="K27" s="11" t="str">
        <f>IF($D27="-"," ",IF((VLOOKUP($D27,All!$A:$AK,COLUMN()-1,FALSE)=0),"",VLOOKUP($D27,All!$A:$AK,COLUMN()-1,FALSE)))</f>
        <v xml:space="preserve"> </v>
      </c>
      <c r="L27" s="11" t="str">
        <f>IF($D27="-"," ",IF((VLOOKUP($D27,All!$A:$AK,COLUMN()-1,FALSE)=0),"",VLOOKUP($D27,All!$A:$AK,COLUMN()-1,FALSE)))</f>
        <v xml:space="preserve"> </v>
      </c>
      <c r="M27" s="11" t="str">
        <f>IF($D27="-"," ",IF((VLOOKUP($D27,All!$A:$AK,COLUMN()-1,FALSE)=0),"",VLOOKUP($D27,All!$A:$AK,COLUMN()-1,FALSE)))</f>
        <v xml:space="preserve"> </v>
      </c>
      <c r="N27" s="12" t="str">
        <f>IF($D27="-"," ",IF((VLOOKUP($D27,All!$A:$AK,COLUMN()-1,FALSE)=0),"",VLOOKUP($D27,All!$A:$AK,COLUMN()-1,FALSE)))</f>
        <v xml:space="preserve"> </v>
      </c>
      <c r="O27" s="13" t="str">
        <f>IF($D27="-"," ",IF((VLOOKUP($D27,All!$A:$AK,COLUMN()-1,FALSE)=0),"",VLOOKUP($D27,All!$A:$AK,COLUMN()-1,FALSE)))</f>
        <v xml:space="preserve"> </v>
      </c>
      <c r="P27" s="11" t="str">
        <f>IF($D27="-"," ",IF((VLOOKUP($D27,All!$A:$AK,COLUMN()-1,FALSE)=0),"",VLOOKUP($D27,All!$A:$AK,COLUMN()-1,FALSE)))</f>
        <v xml:space="preserve"> </v>
      </c>
      <c r="Q27" s="11" t="str">
        <f>IF($D27="-"," ",IF((VLOOKUP($D27,All!$A:$AK,COLUMN()-1,FALSE)=0),"",VLOOKUP($D27,All!$A:$AK,COLUMN()-1,FALSE)))</f>
        <v xml:space="preserve"> </v>
      </c>
      <c r="R27" s="11" t="str">
        <f>IF($D27="-"," ",IF((VLOOKUP($D27,All!$A:$AK,COLUMN()-1,FALSE)=0),"",VLOOKUP($D27,All!$A:$AK,COLUMN()-1,FALSE)))</f>
        <v xml:space="preserve"> </v>
      </c>
      <c r="S27" s="11" t="str">
        <f>IF($D27="-"," ",IF((VLOOKUP($D27,All!$A:$AK,COLUMN()-1,FALSE)=0),"",VLOOKUP($D27,All!$A:$AK,COLUMN()-1,FALSE)))</f>
        <v xml:space="preserve"> </v>
      </c>
      <c r="T27" s="11" t="str">
        <f>IF($D27="-"," ",IF((VLOOKUP($D27,All!$A:$AK,COLUMN()-1,FALSE)=0),"",VLOOKUP($D27,All!$A:$AK,COLUMN()-1,FALSE)))</f>
        <v xml:space="preserve"> </v>
      </c>
      <c r="U27" s="11" t="str">
        <f>IF($D27="-"," ",IF((VLOOKUP($D27,All!$A:$AK,COLUMN()-1,FALSE)=0),"",VLOOKUP($D27,All!$A:$AK,COLUMN()-1,FALSE)))</f>
        <v xml:space="preserve"> </v>
      </c>
      <c r="V27" s="37" t="str">
        <f>IF($D27="-"," ",IF((VLOOKUP($D27,All!$A:$AK,COLUMN(),FALSE)=0),"",VLOOKUP($D27,All!$A:$AK,COLUMN(),FALSE)))</f>
        <v xml:space="preserve"> </v>
      </c>
      <c r="W27" s="13" t="str">
        <f>IF($D27="-"," ",IF((VLOOKUP($D27,All!$A:$AK,COLUMN(),FALSE)=0),"",VLOOKUP($D27,All!$A:$AK,COLUMN(),FALSE)))</f>
        <v xml:space="preserve"> </v>
      </c>
      <c r="X27" s="11" t="str">
        <f>IF($D27="-"," ",IF((VLOOKUP($D27,All!$A:$AK,COLUMN(),FALSE)=0),"",VLOOKUP($D27,All!$A:$AK,COLUMN(),FALSE)))</f>
        <v xml:space="preserve"> </v>
      </c>
      <c r="Y27" s="11" t="str">
        <f>IF($D27="-"," ",IF((VLOOKUP($D27,All!$A:$AK,COLUMN(),FALSE)=0),"",VLOOKUP($D27,All!$A:$AK,COLUMN(),FALSE)))</f>
        <v xml:space="preserve"> </v>
      </c>
      <c r="Z27" s="11" t="str">
        <f>IF($D27="-"," ",IF((VLOOKUP($D27,All!$A:$AK,COLUMN(),FALSE)=0),"",VLOOKUP($D27,All!$A:$AK,COLUMN(),FALSE)))</f>
        <v xml:space="preserve"> </v>
      </c>
      <c r="AA27" s="12" t="str">
        <f>IF($D27="-"," ",IF((VLOOKUP($D27,All!$A:$AK,COLUMN(),FALSE)=0),"",VLOOKUP($D27,All!$A:$AK,COLUMN(),FALSE)))</f>
        <v xml:space="preserve"> </v>
      </c>
      <c r="AB27" s="13" t="str">
        <f>IF($D27="-"," ",IF((VLOOKUP($D27,All!$A:$AK,COLUMN(),FALSE)=0),"",VLOOKUP($D27,All!$A:$AK,COLUMN(),FALSE)))</f>
        <v xml:space="preserve"> </v>
      </c>
      <c r="AC27" s="11" t="str">
        <f>IF($D27="-"," ",IF((VLOOKUP($D27,All!$A:$AK,COLUMN(),FALSE)=0),"",VLOOKUP($D27,All!$A:$AK,COLUMN(),FALSE)))</f>
        <v xml:space="preserve"> </v>
      </c>
      <c r="AD27" s="11" t="str">
        <f>IF($D27="-"," ",IF((VLOOKUP($D27,All!$A:$AK,COLUMN(),FALSE)=0),"",VLOOKUP($D27,All!$A:$AK,COLUMN(),FALSE)))</f>
        <v xml:space="preserve"> </v>
      </c>
      <c r="AE27" s="11" t="str">
        <f>IF($D27="-"," ",IF((VLOOKUP($D27,All!$A:$AK,COLUMN(),FALSE)=0),"",VLOOKUP($D27,All!$A:$AK,COLUMN(),FALSE)))</f>
        <v xml:space="preserve"> </v>
      </c>
      <c r="AF27" s="11" t="str">
        <f>IF($D27="-"," ",IF((VLOOKUP($D27,All!$A:$AK,COLUMN(),FALSE)=0),"",VLOOKUP($D27,All!$A:$AK,COLUMN(),FALSE)))</f>
        <v xml:space="preserve"> </v>
      </c>
      <c r="AG27" s="11" t="str">
        <f>IF($D27="-"," ",IF((VLOOKUP($D27,All!$A:$AK,COLUMN(),FALSE)=0),"",VLOOKUP($D27,All!$A:$AK,COLUMN(),FALSE)))</f>
        <v xml:space="preserve"> </v>
      </c>
      <c r="AH27" s="11" t="str">
        <f>IF($D27="-"," ",IF((VLOOKUP($D27,All!$A:$AK,COLUMN(),FALSE)=0),"",VLOOKUP($D27,All!$A:$AK,COLUMN(),FALSE)))</f>
        <v xml:space="preserve"> </v>
      </c>
      <c r="AI27" s="12" t="str">
        <f>IF($D27="-"," ",IF((VLOOKUP($D27,All!$A:$AK,COLUMN()+1,FALSE)=0),"",VLOOKUP($D27,All!$A:$AK,COLUMN()+1,FALSE)))</f>
        <v xml:space="preserve"> </v>
      </c>
      <c r="AJ27" s="16" t="str">
        <f>IF($D27="-"," ",IF((VLOOKUP($D27,All!$A:$AK,COLUMN()+1,FALSE)=0),"",VLOOKUP($D27,All!$A:$AK,COLUMN()+1,FALSE)))</f>
        <v xml:space="preserve"> </v>
      </c>
    </row>
    <row r="28" spans="1:36" ht="55.25" customHeight="1">
      <c r="A28" s="232" t="s">
        <v>69</v>
      </c>
      <c r="B28" s="21">
        <v>16</v>
      </c>
      <c r="C28" s="5" t="str">
        <f>IF($D28="-"," ",IF((VLOOKUP($D28,All!$A:$AK,COLUMN()-1,FALSE)=0),"",VLOOKUP($D28,All!$A:$AK,COLUMN()-1,FALSE)))</f>
        <v xml:space="preserve"> </v>
      </c>
      <c r="D28" s="58" t="s">
        <v>464</v>
      </c>
      <c r="E28" s="33" t="str">
        <f>IF($D28="-"," ",IF((VLOOKUP($D28,All!$A:$AK,COLUMN()-1,FALSE)=0),"",VLOOKUP($D28,All!$A:$AK,COLUMN()-1,FALSE)))</f>
        <v xml:space="preserve"> </v>
      </c>
      <c r="F28" s="6" t="str">
        <f>IF($D28="-"," ",IF((VLOOKUP($D28,All!$A:$AK,COLUMN()-1,FALSE)=0),"",VLOOKUP($D28,All!$A:$AK,COLUMN()-1,FALSE)))</f>
        <v xml:space="preserve"> </v>
      </c>
      <c r="G28" s="5" t="str">
        <f>IF($D28="-"," ",IF((VLOOKUP($D28,All!$A:$AK,COLUMN()-1,FALSE)=0),"",VLOOKUP($D28,All!$A:$AK,COLUMN()-1,FALSE)))</f>
        <v xml:space="preserve"> </v>
      </c>
      <c r="H28" s="18" t="str">
        <f>IF($D28="-"," ",IF((VLOOKUP($D28,All!$A:$AK,COLUMN()-1,FALSE)=0),"",VLOOKUP($D28,All!$A:$AK,COLUMN()-1,FALSE)))</f>
        <v xml:space="preserve"> </v>
      </c>
      <c r="I28" s="19" t="str">
        <f>IF($D28="-"," ",IF((VLOOKUP($D28,All!$A:$AK,COLUMN()-1,FALSE)=0),"",VLOOKUP($D28,All!$A:$AK,COLUMN()-1,FALSE)))</f>
        <v xml:space="preserve"> </v>
      </c>
      <c r="J28" s="20" t="str">
        <f>IF($D28="-"," ",IF((VLOOKUP($D28,All!$A:$AK,COLUMN()-1,FALSE)=0),"",VLOOKUP($D28,All!$A:$AK,COLUMN()-1,FALSE)))</f>
        <v xml:space="preserve"> </v>
      </c>
      <c r="K28" s="21" t="str">
        <f>IF($D28="-"," ",IF((VLOOKUP($D28,All!$A:$AK,COLUMN()-1,FALSE)=0),"",VLOOKUP($D28,All!$A:$AK,COLUMN()-1,FALSE)))</f>
        <v xml:space="preserve"> </v>
      </c>
      <c r="L28" s="21" t="str">
        <f>IF($D28="-"," ",IF((VLOOKUP($D28,All!$A:$AK,COLUMN()-1,FALSE)=0),"",VLOOKUP($D28,All!$A:$AK,COLUMN()-1,FALSE)))</f>
        <v xml:space="preserve"> </v>
      </c>
      <c r="M28" s="21" t="str">
        <f>IF($D28="-"," ",IF((VLOOKUP($D28,All!$A:$AK,COLUMN()-1,FALSE)=0),"",VLOOKUP($D28,All!$A:$AK,COLUMN()-1,FALSE)))</f>
        <v xml:space="preserve"> </v>
      </c>
      <c r="N28" s="22" t="str">
        <f>IF($D28="-"," ",IF((VLOOKUP($D28,All!$A:$AK,COLUMN()-1,FALSE)=0),"",VLOOKUP($D28,All!$A:$AK,COLUMN()-1,FALSE)))</f>
        <v xml:space="preserve"> </v>
      </c>
      <c r="O28" s="23" t="str">
        <f>IF($D28="-"," ",IF((VLOOKUP($D28,All!$A:$AK,COLUMN()-1,FALSE)=0),"",VLOOKUP($D28,All!$A:$AK,COLUMN()-1,FALSE)))</f>
        <v xml:space="preserve"> </v>
      </c>
      <c r="P28" s="21" t="str">
        <f>IF($D28="-"," ",IF((VLOOKUP($D28,All!$A:$AK,COLUMN()-1,FALSE)=0),"",VLOOKUP($D28,All!$A:$AK,COLUMN()-1,FALSE)))</f>
        <v xml:space="preserve"> </v>
      </c>
      <c r="Q28" s="21" t="str">
        <f>IF($D28="-"," ",IF((VLOOKUP($D28,All!$A:$AK,COLUMN()-1,FALSE)=0),"",VLOOKUP($D28,All!$A:$AK,COLUMN()-1,FALSE)))</f>
        <v xml:space="preserve"> </v>
      </c>
      <c r="R28" s="21" t="str">
        <f>IF($D28="-"," ",IF((VLOOKUP($D28,All!$A:$AK,COLUMN()-1,FALSE)=0),"",VLOOKUP($D28,All!$A:$AK,COLUMN()-1,FALSE)))</f>
        <v xml:space="preserve"> </v>
      </c>
      <c r="S28" s="21" t="str">
        <f>IF($D28="-"," ",IF((VLOOKUP($D28,All!$A:$AK,COLUMN()-1,FALSE)=0),"",VLOOKUP($D28,All!$A:$AK,COLUMN()-1,FALSE)))</f>
        <v xml:space="preserve"> </v>
      </c>
      <c r="T28" s="21" t="str">
        <f>IF($D28="-"," ",IF((VLOOKUP($D28,All!$A:$AK,COLUMN()-1,FALSE)=0),"",VLOOKUP($D28,All!$A:$AK,COLUMN()-1,FALSE)))</f>
        <v xml:space="preserve"> </v>
      </c>
      <c r="U28" s="21" t="str">
        <f>IF($D28="-"," ",IF((VLOOKUP($D28,All!$A:$AK,COLUMN()-1,FALSE)=0),"",VLOOKUP($D28,All!$A:$AK,COLUMN()-1,FALSE)))</f>
        <v xml:space="preserve"> </v>
      </c>
      <c r="V28" s="38" t="str">
        <f>IF($D28="-"," ",IF((VLOOKUP($D28,All!$A:$AK,COLUMN(),FALSE)=0),"",VLOOKUP($D28,All!$A:$AK,COLUMN(),FALSE)))</f>
        <v xml:space="preserve"> </v>
      </c>
      <c r="W28" s="23" t="str">
        <f>IF($D28="-"," ",IF((VLOOKUP($D28,All!$A:$AK,COLUMN(),FALSE)=0),"",VLOOKUP($D28,All!$A:$AK,COLUMN(),FALSE)))</f>
        <v xml:space="preserve"> </v>
      </c>
      <c r="X28" s="21" t="str">
        <f>IF($D28="-"," ",IF((VLOOKUP($D28,All!$A:$AK,COLUMN(),FALSE)=0),"",VLOOKUP($D28,All!$A:$AK,COLUMN(),FALSE)))</f>
        <v xml:space="preserve"> </v>
      </c>
      <c r="Y28" s="21" t="str">
        <f>IF($D28="-"," ",IF((VLOOKUP($D28,All!$A:$AK,COLUMN(),FALSE)=0),"",VLOOKUP($D28,All!$A:$AK,COLUMN(),FALSE)))</f>
        <v xml:space="preserve"> </v>
      </c>
      <c r="Z28" s="21" t="str">
        <f>IF($D28="-"," ",IF((VLOOKUP($D28,All!$A:$AK,COLUMN(),FALSE)=0),"",VLOOKUP($D28,All!$A:$AK,COLUMN(),FALSE)))</f>
        <v xml:space="preserve"> </v>
      </c>
      <c r="AA28" s="22" t="str">
        <f>IF($D28="-"," ",IF((VLOOKUP($D28,All!$A:$AK,COLUMN(),FALSE)=0),"",VLOOKUP($D28,All!$A:$AK,COLUMN(),FALSE)))</f>
        <v xml:space="preserve"> </v>
      </c>
      <c r="AB28" s="23" t="str">
        <f>IF($D28="-"," ",IF((VLOOKUP($D28,All!$A:$AK,COLUMN(),FALSE)=0),"",VLOOKUP($D28,All!$A:$AK,COLUMN(),FALSE)))</f>
        <v xml:space="preserve"> </v>
      </c>
      <c r="AC28" s="21" t="str">
        <f>IF($D28="-"," ",IF((VLOOKUP($D28,All!$A:$AK,COLUMN(),FALSE)=0),"",VLOOKUP($D28,All!$A:$AK,COLUMN(),FALSE)))</f>
        <v xml:space="preserve"> </v>
      </c>
      <c r="AD28" s="21" t="str">
        <f>IF($D28="-"," ",IF((VLOOKUP($D28,All!$A:$AK,COLUMN(),FALSE)=0),"",VLOOKUP($D28,All!$A:$AK,COLUMN(),FALSE)))</f>
        <v xml:space="preserve"> </v>
      </c>
      <c r="AE28" s="21" t="str">
        <f>IF($D28="-"," ",IF((VLOOKUP($D28,All!$A:$AK,COLUMN(),FALSE)=0),"",VLOOKUP($D28,All!$A:$AK,COLUMN(),FALSE)))</f>
        <v xml:space="preserve"> </v>
      </c>
      <c r="AF28" s="21" t="str">
        <f>IF($D28="-"," ",IF((VLOOKUP($D28,All!$A:$AK,COLUMN(),FALSE)=0),"",VLOOKUP($D28,All!$A:$AK,COLUMN(),FALSE)))</f>
        <v xml:space="preserve"> </v>
      </c>
      <c r="AG28" s="21" t="str">
        <f>IF($D28="-"," ",IF((VLOOKUP($D28,All!$A:$AK,COLUMN(),FALSE)=0),"",VLOOKUP($D28,All!$A:$AK,COLUMN(),FALSE)))</f>
        <v xml:space="preserve"> </v>
      </c>
      <c r="AH28" s="21" t="str">
        <f>IF($D28="-"," ",IF((VLOOKUP($D28,All!$A:$AK,COLUMN(),FALSE)=0),"",VLOOKUP($D28,All!$A:$AK,COLUMN(),FALSE)))</f>
        <v xml:space="preserve"> </v>
      </c>
      <c r="AI28" s="22" t="str">
        <f>IF($D28="-"," ",IF((VLOOKUP($D28,All!$A:$AK,COLUMN()+1,FALSE)=0),"",VLOOKUP($D28,All!$A:$AK,COLUMN()+1,FALSE)))</f>
        <v xml:space="preserve"> </v>
      </c>
      <c r="AJ28" s="26" t="str">
        <f>IF($D28="-"," ",IF((VLOOKUP($D28,All!$A:$AK,COLUMN()+1,FALSE)=0),"",VLOOKUP($D28,All!$A:$AK,COLUMN()+1,FALSE)))</f>
        <v xml:space="preserve"> </v>
      </c>
    </row>
    <row r="29" spans="1:36" ht="55.25" customHeight="1">
      <c r="A29" s="233"/>
      <c r="B29" s="11">
        <v>17</v>
      </c>
      <c r="C29" s="3" t="str">
        <f>IF($D29="-"," ",IF((VLOOKUP($D29,All!$A:$AK,COLUMN()-1,FALSE)=0),"",VLOOKUP($D29,All!$A:$AK,COLUMN()-1,FALSE)))</f>
        <v xml:space="preserve"> </v>
      </c>
      <c r="D29" s="58" t="s">
        <v>464</v>
      </c>
      <c r="E29" s="32" t="str">
        <f>IF($D29="-"," ",IF((VLOOKUP($D29,All!$A:$AK,COLUMN()-1,FALSE)=0),"",VLOOKUP($D29,All!$A:$AK,COLUMN()-1,FALSE)))</f>
        <v xml:space="preserve"> </v>
      </c>
      <c r="F29" s="4" t="str">
        <f>IF($D29="-"," ",IF((VLOOKUP($D29,All!$A:$AK,COLUMN()-1,FALSE)=0),"",VLOOKUP($D29,All!$A:$AK,COLUMN()-1,FALSE)))</f>
        <v xml:space="preserve"> </v>
      </c>
      <c r="G29" s="3" t="str">
        <f>IF($D29="-"," ",IF((VLOOKUP($D29,All!$A:$AK,COLUMN()-1,FALSE)=0),"",VLOOKUP($D29,All!$A:$AK,COLUMN()-1,FALSE)))</f>
        <v xml:space="preserve"> </v>
      </c>
      <c r="H29" s="8" t="str">
        <f>IF($D29="-"," ",IF((VLOOKUP($D29,All!$A:$AK,COLUMN()-1,FALSE)=0),"",VLOOKUP($D29,All!$A:$AK,COLUMN()-1,FALSE)))</f>
        <v xml:space="preserve"> </v>
      </c>
      <c r="I29" s="9" t="str">
        <f>IF($D29="-"," ",IF((VLOOKUP($D29,All!$A:$AK,COLUMN()-1,FALSE)=0),"",VLOOKUP($D29,All!$A:$AK,COLUMN()-1,FALSE)))</f>
        <v xml:space="preserve"> </v>
      </c>
      <c r="J29" s="10" t="str">
        <f>IF($D29="-"," ",IF((VLOOKUP($D29,All!$A:$AK,COLUMN()-1,FALSE)=0),"",VLOOKUP($D29,All!$A:$AK,COLUMN()-1,FALSE)))</f>
        <v xml:space="preserve"> </v>
      </c>
      <c r="K29" s="11" t="str">
        <f>IF($D29="-"," ",IF((VLOOKUP($D29,All!$A:$AK,COLUMN()-1,FALSE)=0),"",VLOOKUP($D29,All!$A:$AK,COLUMN()-1,FALSE)))</f>
        <v xml:space="preserve"> </v>
      </c>
      <c r="L29" s="11" t="str">
        <f>IF($D29="-"," ",IF((VLOOKUP($D29,All!$A:$AK,COLUMN()-1,FALSE)=0),"",VLOOKUP($D29,All!$A:$AK,COLUMN()-1,FALSE)))</f>
        <v xml:space="preserve"> </v>
      </c>
      <c r="M29" s="11" t="str">
        <f>IF($D29="-"," ",IF((VLOOKUP($D29,All!$A:$AK,COLUMN()-1,FALSE)=0),"",VLOOKUP($D29,All!$A:$AK,COLUMN()-1,FALSE)))</f>
        <v xml:space="preserve"> </v>
      </c>
      <c r="N29" s="12" t="str">
        <f>IF($D29="-"," ",IF((VLOOKUP($D29,All!$A:$AK,COLUMN()-1,FALSE)=0),"",VLOOKUP($D29,All!$A:$AK,COLUMN()-1,FALSE)))</f>
        <v xml:space="preserve"> </v>
      </c>
      <c r="O29" s="13" t="str">
        <f>IF($D29="-"," ",IF((VLOOKUP($D29,All!$A:$AK,COLUMN()-1,FALSE)=0),"",VLOOKUP($D29,All!$A:$AK,COLUMN()-1,FALSE)))</f>
        <v xml:space="preserve"> </v>
      </c>
      <c r="P29" s="11" t="str">
        <f>IF($D29="-"," ",IF((VLOOKUP($D29,All!$A:$AK,COLUMN()-1,FALSE)=0),"",VLOOKUP($D29,All!$A:$AK,COLUMN()-1,FALSE)))</f>
        <v xml:space="preserve"> </v>
      </c>
      <c r="Q29" s="11" t="str">
        <f>IF($D29="-"," ",IF((VLOOKUP($D29,All!$A:$AK,COLUMN()-1,FALSE)=0),"",VLOOKUP($D29,All!$A:$AK,COLUMN()-1,FALSE)))</f>
        <v xml:space="preserve"> </v>
      </c>
      <c r="R29" s="11" t="str">
        <f>IF($D29="-"," ",IF((VLOOKUP($D29,All!$A:$AK,COLUMN()-1,FALSE)=0),"",VLOOKUP($D29,All!$A:$AK,COLUMN()-1,FALSE)))</f>
        <v xml:space="preserve"> </v>
      </c>
      <c r="S29" s="11" t="str">
        <f>IF($D29="-"," ",IF((VLOOKUP($D29,All!$A:$AK,COLUMN()-1,FALSE)=0),"",VLOOKUP($D29,All!$A:$AK,COLUMN()-1,FALSE)))</f>
        <v xml:space="preserve"> </v>
      </c>
      <c r="T29" s="11" t="str">
        <f>IF($D29="-"," ",IF((VLOOKUP($D29,All!$A:$AK,COLUMN()-1,FALSE)=0),"",VLOOKUP($D29,All!$A:$AK,COLUMN()-1,FALSE)))</f>
        <v xml:space="preserve"> </v>
      </c>
      <c r="U29" s="11" t="str">
        <f>IF($D29="-"," ",IF((VLOOKUP($D29,All!$A:$AK,COLUMN()-1,FALSE)=0),"",VLOOKUP($D29,All!$A:$AK,COLUMN()-1,FALSE)))</f>
        <v xml:space="preserve"> </v>
      </c>
      <c r="V29" s="37" t="str">
        <f>IF($D29="-"," ",IF((VLOOKUP($D29,All!$A:$AK,COLUMN(),FALSE)=0),"",VLOOKUP($D29,All!$A:$AK,COLUMN(),FALSE)))</f>
        <v xml:space="preserve"> </v>
      </c>
      <c r="W29" s="13" t="str">
        <f>IF($D29="-"," ",IF((VLOOKUP($D29,All!$A:$AK,COLUMN(),FALSE)=0),"",VLOOKUP($D29,All!$A:$AK,COLUMN(),FALSE)))</f>
        <v xml:space="preserve"> </v>
      </c>
      <c r="X29" s="11" t="str">
        <f>IF($D29="-"," ",IF((VLOOKUP($D29,All!$A:$AK,COLUMN(),FALSE)=0),"",VLOOKUP($D29,All!$A:$AK,COLUMN(),FALSE)))</f>
        <v xml:space="preserve"> </v>
      </c>
      <c r="Y29" s="11" t="str">
        <f>IF($D29="-"," ",IF((VLOOKUP($D29,All!$A:$AK,COLUMN(),FALSE)=0),"",VLOOKUP($D29,All!$A:$AK,COLUMN(),FALSE)))</f>
        <v xml:space="preserve"> </v>
      </c>
      <c r="Z29" s="11" t="str">
        <f>IF($D29="-"," ",IF((VLOOKUP($D29,All!$A:$AK,COLUMN(),FALSE)=0),"",VLOOKUP($D29,All!$A:$AK,COLUMN(),FALSE)))</f>
        <v xml:space="preserve"> </v>
      </c>
      <c r="AA29" s="12" t="str">
        <f>IF($D29="-"," ",IF((VLOOKUP($D29,All!$A:$AK,COLUMN(),FALSE)=0),"",VLOOKUP($D29,All!$A:$AK,COLUMN(),FALSE)))</f>
        <v xml:space="preserve"> </v>
      </c>
      <c r="AB29" s="13" t="str">
        <f>IF($D29="-"," ",IF((VLOOKUP($D29,All!$A:$AK,COLUMN(),FALSE)=0),"",VLOOKUP($D29,All!$A:$AK,COLUMN(),FALSE)))</f>
        <v xml:space="preserve"> </v>
      </c>
      <c r="AC29" s="11" t="str">
        <f>IF($D29="-"," ",IF((VLOOKUP($D29,All!$A:$AK,COLUMN(),FALSE)=0),"",VLOOKUP($D29,All!$A:$AK,COLUMN(),FALSE)))</f>
        <v xml:space="preserve"> </v>
      </c>
      <c r="AD29" s="11" t="str">
        <f>IF($D29="-"," ",IF((VLOOKUP($D29,All!$A:$AK,COLUMN(),FALSE)=0),"",VLOOKUP($D29,All!$A:$AK,COLUMN(),FALSE)))</f>
        <v xml:space="preserve"> </v>
      </c>
      <c r="AE29" s="11" t="str">
        <f>IF($D29="-"," ",IF((VLOOKUP($D29,All!$A:$AK,COLUMN(),FALSE)=0),"",VLOOKUP($D29,All!$A:$AK,COLUMN(),FALSE)))</f>
        <v xml:space="preserve"> </v>
      </c>
      <c r="AF29" s="11" t="str">
        <f>IF($D29="-"," ",IF((VLOOKUP($D29,All!$A:$AK,COLUMN(),FALSE)=0),"",VLOOKUP($D29,All!$A:$AK,COLUMN(),FALSE)))</f>
        <v xml:space="preserve"> </v>
      </c>
      <c r="AG29" s="11" t="str">
        <f>IF($D29="-"," ",IF((VLOOKUP($D29,All!$A:$AK,COLUMN(),FALSE)=0),"",VLOOKUP($D29,All!$A:$AK,COLUMN(),FALSE)))</f>
        <v xml:space="preserve"> </v>
      </c>
      <c r="AH29" s="11" t="str">
        <f>IF($D29="-"," ",IF((VLOOKUP($D29,All!$A:$AK,COLUMN(),FALSE)=0),"",VLOOKUP($D29,All!$A:$AK,COLUMN(),FALSE)))</f>
        <v xml:space="preserve"> </v>
      </c>
      <c r="AI29" s="12" t="str">
        <f>IF($D29="-"," ",IF((VLOOKUP($D29,All!$A:$AK,COLUMN()+1,FALSE)=0),"",VLOOKUP($D29,All!$A:$AK,COLUMN()+1,FALSE)))</f>
        <v xml:space="preserve"> </v>
      </c>
      <c r="AJ29" s="16" t="str">
        <f>IF($D29="-"," ",IF((VLOOKUP($D29,All!$A:$AK,COLUMN()+1,FALSE)=0),"",VLOOKUP($D29,All!$A:$AK,COLUMN()+1,FALSE)))</f>
        <v xml:space="preserve"> </v>
      </c>
    </row>
    <row r="30" spans="1:36" ht="55.25" customHeight="1">
      <c r="A30" s="233"/>
      <c r="B30" s="21">
        <v>18</v>
      </c>
      <c r="C30" s="5" t="str">
        <f>IF($D30="-"," ",IF((VLOOKUP($D30,All!$A:$AK,COLUMN()-1,FALSE)=0),"",VLOOKUP($D30,All!$A:$AK,COLUMN()-1,FALSE)))</f>
        <v xml:space="preserve"> </v>
      </c>
      <c r="D30" s="58" t="s">
        <v>464</v>
      </c>
      <c r="E30" s="33" t="str">
        <f>IF($D30="-"," ",IF((VLOOKUP($D30,All!$A:$AK,COLUMN()-1,FALSE)=0),"",VLOOKUP($D30,All!$A:$AK,COLUMN()-1,FALSE)))</f>
        <v xml:space="preserve"> </v>
      </c>
      <c r="F30" s="6" t="str">
        <f>IF($D30="-"," ",IF((VLOOKUP($D30,All!$A:$AK,COLUMN()-1,FALSE)=0),"",VLOOKUP($D30,All!$A:$AK,COLUMN()-1,FALSE)))</f>
        <v xml:space="preserve"> </v>
      </c>
      <c r="G30" s="5" t="str">
        <f>IF($D30="-"," ",IF((VLOOKUP($D30,All!$A:$AK,COLUMN()-1,FALSE)=0),"",VLOOKUP($D30,All!$A:$AK,COLUMN()-1,FALSE)))</f>
        <v xml:space="preserve"> </v>
      </c>
      <c r="H30" s="18" t="str">
        <f>IF($D30="-"," ",IF((VLOOKUP($D30,All!$A:$AK,COLUMN()-1,FALSE)=0),"",VLOOKUP($D30,All!$A:$AK,COLUMN()-1,FALSE)))</f>
        <v xml:space="preserve"> </v>
      </c>
      <c r="I30" s="19" t="str">
        <f>IF($D30="-"," ",IF((VLOOKUP($D30,All!$A:$AK,COLUMN()-1,FALSE)=0),"",VLOOKUP($D30,All!$A:$AK,COLUMN()-1,FALSE)))</f>
        <v xml:space="preserve"> </v>
      </c>
      <c r="J30" s="20" t="str">
        <f>IF($D30="-"," ",IF((VLOOKUP($D30,All!$A:$AK,COLUMN()-1,FALSE)=0),"",VLOOKUP($D30,All!$A:$AK,COLUMN()-1,FALSE)))</f>
        <v xml:space="preserve"> </v>
      </c>
      <c r="K30" s="21" t="str">
        <f>IF($D30="-"," ",IF((VLOOKUP($D30,All!$A:$AK,COLUMN()-1,FALSE)=0),"",VLOOKUP($D30,All!$A:$AK,COLUMN()-1,FALSE)))</f>
        <v xml:space="preserve"> </v>
      </c>
      <c r="L30" s="21" t="str">
        <f>IF($D30="-"," ",IF((VLOOKUP($D30,All!$A:$AK,COLUMN()-1,FALSE)=0),"",VLOOKUP($D30,All!$A:$AK,COLUMN()-1,FALSE)))</f>
        <v xml:space="preserve"> </v>
      </c>
      <c r="M30" s="21" t="str">
        <f>IF($D30="-"," ",IF((VLOOKUP($D30,All!$A:$AK,COLUMN()-1,FALSE)=0),"",VLOOKUP($D30,All!$A:$AK,COLUMN()-1,FALSE)))</f>
        <v xml:space="preserve"> </v>
      </c>
      <c r="N30" s="22" t="str">
        <f>IF($D30="-"," ",IF((VLOOKUP($D30,All!$A:$AK,COLUMN()-1,FALSE)=0),"",VLOOKUP($D30,All!$A:$AK,COLUMN()-1,FALSE)))</f>
        <v xml:space="preserve"> </v>
      </c>
      <c r="O30" s="23" t="str">
        <f>IF($D30="-"," ",IF((VLOOKUP($D30,All!$A:$AK,COLUMN()-1,FALSE)=0),"",VLOOKUP($D30,All!$A:$AK,COLUMN()-1,FALSE)))</f>
        <v xml:space="preserve"> </v>
      </c>
      <c r="P30" s="21" t="str">
        <f>IF($D30="-"," ",IF((VLOOKUP($D30,All!$A:$AK,COLUMN()-1,FALSE)=0),"",VLOOKUP($D30,All!$A:$AK,COLUMN()-1,FALSE)))</f>
        <v xml:space="preserve"> </v>
      </c>
      <c r="Q30" s="21" t="str">
        <f>IF($D30="-"," ",IF((VLOOKUP($D30,All!$A:$AK,COLUMN()-1,FALSE)=0),"",VLOOKUP($D30,All!$A:$AK,COLUMN()-1,FALSE)))</f>
        <v xml:space="preserve"> </v>
      </c>
      <c r="R30" s="21" t="str">
        <f>IF($D30="-"," ",IF((VLOOKUP($D30,All!$A:$AK,COLUMN()-1,FALSE)=0),"",VLOOKUP($D30,All!$A:$AK,COLUMN()-1,FALSE)))</f>
        <v xml:space="preserve"> </v>
      </c>
      <c r="S30" s="21" t="str">
        <f>IF($D30="-"," ",IF((VLOOKUP($D30,All!$A:$AK,COLUMN()-1,FALSE)=0),"",VLOOKUP($D30,All!$A:$AK,COLUMN()-1,FALSE)))</f>
        <v xml:space="preserve"> </v>
      </c>
      <c r="T30" s="21" t="str">
        <f>IF($D30="-"," ",IF((VLOOKUP($D30,All!$A:$AK,COLUMN()-1,FALSE)=0),"",VLOOKUP($D30,All!$A:$AK,COLUMN()-1,FALSE)))</f>
        <v xml:space="preserve"> </v>
      </c>
      <c r="U30" s="21" t="str">
        <f>IF($D30="-"," ",IF((VLOOKUP($D30,All!$A:$AK,COLUMN()-1,FALSE)=0),"",VLOOKUP($D30,All!$A:$AK,COLUMN()-1,FALSE)))</f>
        <v xml:space="preserve"> </v>
      </c>
      <c r="V30" s="38" t="str">
        <f>IF($D30="-"," ",IF((VLOOKUP($D30,All!$A:$AK,COLUMN(),FALSE)=0),"",VLOOKUP($D30,All!$A:$AK,COLUMN(),FALSE)))</f>
        <v xml:space="preserve"> </v>
      </c>
      <c r="W30" s="23" t="str">
        <f>IF($D30="-"," ",IF((VLOOKUP($D30,All!$A:$AK,COLUMN(),FALSE)=0),"",VLOOKUP($D30,All!$A:$AK,COLUMN(),FALSE)))</f>
        <v xml:space="preserve"> </v>
      </c>
      <c r="X30" s="21" t="str">
        <f>IF($D30="-"," ",IF((VLOOKUP($D30,All!$A:$AK,COLUMN(),FALSE)=0),"",VLOOKUP($D30,All!$A:$AK,COLUMN(),FALSE)))</f>
        <v xml:space="preserve"> </v>
      </c>
      <c r="Y30" s="21" t="str">
        <f>IF($D30="-"," ",IF((VLOOKUP($D30,All!$A:$AK,COLUMN(),FALSE)=0),"",VLOOKUP($D30,All!$A:$AK,COLUMN(),FALSE)))</f>
        <v xml:space="preserve"> </v>
      </c>
      <c r="Z30" s="21" t="str">
        <f>IF($D30="-"," ",IF((VLOOKUP($D30,All!$A:$AK,COLUMN(),FALSE)=0),"",VLOOKUP($D30,All!$A:$AK,COLUMN(),FALSE)))</f>
        <v xml:space="preserve"> </v>
      </c>
      <c r="AA30" s="22" t="str">
        <f>IF($D30="-"," ",IF((VLOOKUP($D30,All!$A:$AK,COLUMN(),FALSE)=0),"",VLOOKUP($D30,All!$A:$AK,COLUMN(),FALSE)))</f>
        <v xml:space="preserve"> </v>
      </c>
      <c r="AB30" s="23" t="str">
        <f>IF($D30="-"," ",IF((VLOOKUP($D30,All!$A:$AK,COLUMN(),FALSE)=0),"",VLOOKUP($D30,All!$A:$AK,COLUMN(),FALSE)))</f>
        <v xml:space="preserve"> </v>
      </c>
      <c r="AC30" s="21" t="str">
        <f>IF($D30="-"," ",IF((VLOOKUP($D30,All!$A:$AK,COLUMN(),FALSE)=0),"",VLOOKUP($D30,All!$A:$AK,COLUMN(),FALSE)))</f>
        <v xml:space="preserve"> </v>
      </c>
      <c r="AD30" s="21" t="str">
        <f>IF($D30="-"," ",IF((VLOOKUP($D30,All!$A:$AK,COLUMN(),FALSE)=0),"",VLOOKUP($D30,All!$A:$AK,COLUMN(),FALSE)))</f>
        <v xml:space="preserve"> </v>
      </c>
      <c r="AE30" s="21" t="str">
        <f>IF($D30="-"," ",IF((VLOOKUP($D30,All!$A:$AK,COLUMN(),FALSE)=0),"",VLOOKUP($D30,All!$A:$AK,COLUMN(),FALSE)))</f>
        <v xml:space="preserve"> </v>
      </c>
      <c r="AF30" s="21" t="str">
        <f>IF($D30="-"," ",IF((VLOOKUP($D30,All!$A:$AK,COLUMN(),FALSE)=0),"",VLOOKUP($D30,All!$A:$AK,COLUMN(),FALSE)))</f>
        <v xml:space="preserve"> </v>
      </c>
      <c r="AG30" s="21" t="str">
        <f>IF($D30="-"," ",IF((VLOOKUP($D30,All!$A:$AK,COLUMN(),FALSE)=0),"",VLOOKUP($D30,All!$A:$AK,COLUMN(),FALSE)))</f>
        <v xml:space="preserve"> </v>
      </c>
      <c r="AH30" s="21" t="str">
        <f>IF($D30="-"," ",IF((VLOOKUP($D30,All!$A:$AK,COLUMN(),FALSE)=0),"",VLOOKUP($D30,All!$A:$AK,COLUMN(),FALSE)))</f>
        <v xml:space="preserve"> </v>
      </c>
      <c r="AI30" s="22" t="str">
        <f>IF($D30="-"," ",IF((VLOOKUP($D30,All!$A:$AK,COLUMN()+1,FALSE)=0),"",VLOOKUP($D30,All!$A:$AK,COLUMN()+1,FALSE)))</f>
        <v xml:space="preserve"> </v>
      </c>
      <c r="AJ30" s="26" t="str">
        <f>IF($D30="-"," ",IF((VLOOKUP($D30,All!$A:$AK,COLUMN()+1,FALSE)=0),"",VLOOKUP($D30,All!$A:$AK,COLUMN()+1,FALSE)))</f>
        <v xml:space="preserve"> </v>
      </c>
    </row>
    <row r="31" spans="1:36" ht="55.25" customHeight="1">
      <c r="A31" s="233"/>
      <c r="B31" s="11">
        <v>19</v>
      </c>
      <c r="C31" s="3" t="str">
        <f>IF($D31="-"," ",IF((VLOOKUP($D31,All!$A:$AK,COLUMN()-1,FALSE)=0),"",VLOOKUP($D31,All!$A:$AK,COLUMN()-1,FALSE)))</f>
        <v xml:space="preserve"> </v>
      </c>
      <c r="D31" s="58" t="s">
        <v>464</v>
      </c>
      <c r="E31" s="32" t="str">
        <f>IF($D31="-"," ",IF((VLOOKUP($D31,All!$A:$AK,COLUMN()-1,FALSE)=0),"",VLOOKUP($D31,All!$A:$AK,COLUMN()-1,FALSE)))</f>
        <v xml:space="preserve"> </v>
      </c>
      <c r="F31" s="4" t="str">
        <f>IF($D31="-"," ",IF((VLOOKUP($D31,All!$A:$AK,COLUMN()-1,FALSE)=0),"",VLOOKUP($D31,All!$A:$AK,COLUMN()-1,FALSE)))</f>
        <v xml:space="preserve"> </v>
      </c>
      <c r="G31" s="3" t="str">
        <f>IF($D31="-"," ",IF((VLOOKUP($D31,All!$A:$AK,COLUMN()-1,FALSE)=0),"",VLOOKUP($D31,All!$A:$AK,COLUMN()-1,FALSE)))</f>
        <v xml:space="preserve"> </v>
      </c>
      <c r="H31" s="8" t="str">
        <f>IF($D31="-"," ",IF((VLOOKUP($D31,All!$A:$AK,COLUMN()-1,FALSE)=0),"",VLOOKUP($D31,All!$A:$AK,COLUMN()-1,FALSE)))</f>
        <v xml:space="preserve"> </v>
      </c>
      <c r="I31" s="9" t="str">
        <f>IF($D31="-"," ",IF((VLOOKUP($D31,All!$A:$AK,COLUMN()-1,FALSE)=0),"",VLOOKUP($D31,All!$A:$AK,COLUMN()-1,FALSE)))</f>
        <v xml:space="preserve"> </v>
      </c>
      <c r="J31" s="10" t="str">
        <f>IF($D31="-"," ",IF((VLOOKUP($D31,All!$A:$AK,COLUMN()-1,FALSE)=0),"",VLOOKUP($D31,All!$A:$AK,COLUMN()-1,FALSE)))</f>
        <v xml:space="preserve"> </v>
      </c>
      <c r="K31" s="11" t="str">
        <f>IF($D31="-"," ",IF((VLOOKUP($D31,All!$A:$AK,COLUMN()-1,FALSE)=0),"",VLOOKUP($D31,All!$A:$AK,COLUMN()-1,FALSE)))</f>
        <v xml:space="preserve"> </v>
      </c>
      <c r="L31" s="11" t="str">
        <f>IF($D31="-"," ",IF((VLOOKUP($D31,All!$A:$AK,COLUMN()-1,FALSE)=0),"",VLOOKUP($D31,All!$A:$AK,COLUMN()-1,FALSE)))</f>
        <v xml:space="preserve"> </v>
      </c>
      <c r="M31" s="11" t="str">
        <f>IF($D31="-"," ",IF((VLOOKUP($D31,All!$A:$AK,COLUMN()-1,FALSE)=0),"",VLOOKUP($D31,All!$A:$AK,COLUMN()-1,FALSE)))</f>
        <v xml:space="preserve"> </v>
      </c>
      <c r="N31" s="12" t="str">
        <f>IF($D31="-"," ",IF((VLOOKUP($D31,All!$A:$AK,COLUMN()-1,FALSE)=0),"",VLOOKUP($D31,All!$A:$AK,COLUMN()-1,FALSE)))</f>
        <v xml:space="preserve"> </v>
      </c>
      <c r="O31" s="13" t="str">
        <f>IF($D31="-"," ",IF((VLOOKUP($D31,All!$A:$AK,COLUMN()-1,FALSE)=0),"",VLOOKUP($D31,All!$A:$AK,COLUMN()-1,FALSE)))</f>
        <v xml:space="preserve"> </v>
      </c>
      <c r="P31" s="11" t="str">
        <f>IF($D31="-"," ",IF((VLOOKUP($D31,All!$A:$AK,COLUMN()-1,FALSE)=0),"",VLOOKUP($D31,All!$A:$AK,COLUMN()-1,FALSE)))</f>
        <v xml:space="preserve"> </v>
      </c>
      <c r="Q31" s="11" t="str">
        <f>IF($D31="-"," ",IF((VLOOKUP($D31,All!$A:$AK,COLUMN()-1,FALSE)=0),"",VLOOKUP($D31,All!$A:$AK,COLUMN()-1,FALSE)))</f>
        <v xml:space="preserve"> </v>
      </c>
      <c r="R31" s="11" t="str">
        <f>IF($D31="-"," ",IF((VLOOKUP($D31,All!$A:$AK,COLUMN()-1,FALSE)=0),"",VLOOKUP($D31,All!$A:$AK,COLUMN()-1,FALSE)))</f>
        <v xml:space="preserve"> </v>
      </c>
      <c r="S31" s="11" t="str">
        <f>IF($D31="-"," ",IF((VLOOKUP($D31,All!$A:$AK,COLUMN()-1,FALSE)=0),"",VLOOKUP($D31,All!$A:$AK,COLUMN()-1,FALSE)))</f>
        <v xml:space="preserve"> </v>
      </c>
      <c r="T31" s="11" t="str">
        <f>IF($D31="-"," ",IF((VLOOKUP($D31,All!$A:$AK,COLUMN()-1,FALSE)=0),"",VLOOKUP($D31,All!$A:$AK,COLUMN()-1,FALSE)))</f>
        <v xml:space="preserve"> </v>
      </c>
      <c r="U31" s="11" t="str">
        <f>IF($D31="-"," ",IF((VLOOKUP($D31,All!$A:$AK,COLUMN()-1,FALSE)=0),"",VLOOKUP($D31,All!$A:$AK,COLUMN()-1,FALSE)))</f>
        <v xml:space="preserve"> </v>
      </c>
      <c r="V31" s="37" t="str">
        <f>IF($D31="-"," ",IF((VLOOKUP($D31,All!$A:$AK,COLUMN(),FALSE)=0),"",VLOOKUP($D31,All!$A:$AK,COLUMN(),FALSE)))</f>
        <v xml:space="preserve"> </v>
      </c>
      <c r="W31" s="13" t="str">
        <f>IF($D31="-"," ",IF((VLOOKUP($D31,All!$A:$AK,COLUMN(),FALSE)=0),"",VLOOKUP($D31,All!$A:$AK,COLUMN(),FALSE)))</f>
        <v xml:space="preserve"> </v>
      </c>
      <c r="X31" s="11" t="str">
        <f>IF($D31="-"," ",IF((VLOOKUP($D31,All!$A:$AK,COLUMN(),FALSE)=0),"",VLOOKUP($D31,All!$A:$AK,COLUMN(),FALSE)))</f>
        <v xml:space="preserve"> </v>
      </c>
      <c r="Y31" s="11" t="str">
        <f>IF($D31="-"," ",IF((VLOOKUP($D31,All!$A:$AK,COLUMN(),FALSE)=0),"",VLOOKUP($D31,All!$A:$AK,COLUMN(),FALSE)))</f>
        <v xml:space="preserve"> </v>
      </c>
      <c r="Z31" s="11" t="str">
        <f>IF($D31="-"," ",IF((VLOOKUP($D31,All!$A:$AK,COLUMN(),FALSE)=0),"",VLOOKUP($D31,All!$A:$AK,COLUMN(),FALSE)))</f>
        <v xml:space="preserve"> </v>
      </c>
      <c r="AA31" s="12" t="str">
        <f>IF($D31="-"," ",IF((VLOOKUP($D31,All!$A:$AK,COLUMN(),FALSE)=0),"",VLOOKUP($D31,All!$A:$AK,COLUMN(),FALSE)))</f>
        <v xml:space="preserve"> </v>
      </c>
      <c r="AB31" s="13" t="str">
        <f>IF($D31="-"," ",IF((VLOOKUP($D31,All!$A:$AK,COLUMN(),FALSE)=0),"",VLOOKUP($D31,All!$A:$AK,COLUMN(),FALSE)))</f>
        <v xml:space="preserve"> </v>
      </c>
      <c r="AC31" s="11" t="str">
        <f>IF($D31="-"," ",IF((VLOOKUP($D31,All!$A:$AK,COLUMN(),FALSE)=0),"",VLOOKUP($D31,All!$A:$AK,COLUMN(),FALSE)))</f>
        <v xml:space="preserve"> </v>
      </c>
      <c r="AD31" s="11" t="str">
        <f>IF($D31="-"," ",IF((VLOOKUP($D31,All!$A:$AK,COLUMN(),FALSE)=0),"",VLOOKUP($D31,All!$A:$AK,COLUMN(),FALSE)))</f>
        <v xml:space="preserve"> </v>
      </c>
      <c r="AE31" s="11" t="str">
        <f>IF($D31="-"," ",IF((VLOOKUP($D31,All!$A:$AK,COLUMN(),FALSE)=0),"",VLOOKUP($D31,All!$A:$AK,COLUMN(),FALSE)))</f>
        <v xml:space="preserve"> </v>
      </c>
      <c r="AF31" s="11" t="str">
        <f>IF($D31="-"," ",IF((VLOOKUP($D31,All!$A:$AK,COLUMN(),FALSE)=0),"",VLOOKUP($D31,All!$A:$AK,COLUMN(),FALSE)))</f>
        <v xml:space="preserve"> </v>
      </c>
      <c r="AG31" s="11" t="str">
        <f>IF($D31="-"," ",IF((VLOOKUP($D31,All!$A:$AK,COLUMN(),FALSE)=0),"",VLOOKUP($D31,All!$A:$AK,COLUMN(),FALSE)))</f>
        <v xml:space="preserve"> </v>
      </c>
      <c r="AH31" s="11" t="str">
        <f>IF($D31="-"," ",IF((VLOOKUP($D31,All!$A:$AK,COLUMN(),FALSE)=0),"",VLOOKUP($D31,All!$A:$AK,COLUMN(),FALSE)))</f>
        <v xml:space="preserve"> </v>
      </c>
      <c r="AI31" s="12" t="str">
        <f>IF($D31="-"," ",IF((VLOOKUP($D31,All!$A:$AK,COLUMN()+1,FALSE)=0),"",VLOOKUP($D31,All!$A:$AK,COLUMN()+1,FALSE)))</f>
        <v xml:space="preserve"> </v>
      </c>
      <c r="AJ31" s="16" t="str">
        <f>IF($D31="-"," ",IF((VLOOKUP($D31,All!$A:$AK,COLUMN()+1,FALSE)=0),"",VLOOKUP($D31,All!$A:$AK,COLUMN()+1,FALSE)))</f>
        <v xml:space="preserve"> </v>
      </c>
    </row>
    <row r="32" spans="1:36" ht="55.25" customHeight="1">
      <c r="A32" s="235"/>
      <c r="B32" s="21">
        <v>20</v>
      </c>
      <c r="C32" s="5" t="str">
        <f>IF($D32="-"," ",IF((VLOOKUP($D32,All!$A:$AK,COLUMN()-1,FALSE)=0),"",VLOOKUP($D32,All!$A:$AK,COLUMN()-1,FALSE)))</f>
        <v xml:space="preserve"> </v>
      </c>
      <c r="D32" s="58" t="s">
        <v>464</v>
      </c>
      <c r="E32" s="33" t="str">
        <f>IF($D32="-"," ",IF((VLOOKUP($D32,All!$A:$AK,COLUMN()-1,FALSE)=0),"",VLOOKUP($D32,All!$A:$AK,COLUMN()-1,FALSE)))</f>
        <v xml:space="preserve"> </v>
      </c>
      <c r="F32" s="6" t="str">
        <f>IF($D32="-"," ",IF((VLOOKUP($D32,All!$A:$AK,COLUMN()-1,FALSE)=0),"",VLOOKUP($D32,All!$A:$AK,COLUMN()-1,FALSE)))</f>
        <v xml:space="preserve"> </v>
      </c>
      <c r="G32" s="5" t="str">
        <f>IF($D32="-"," ",IF((VLOOKUP($D32,All!$A:$AK,COLUMN()-1,FALSE)=0),"",VLOOKUP($D32,All!$A:$AK,COLUMN()-1,FALSE)))</f>
        <v xml:space="preserve"> </v>
      </c>
      <c r="H32" s="18" t="str">
        <f>IF($D32="-"," ",IF((VLOOKUP($D32,All!$A:$AK,COLUMN()-1,FALSE)=0),"",VLOOKUP($D32,All!$A:$AK,COLUMN()-1,FALSE)))</f>
        <v xml:space="preserve"> </v>
      </c>
      <c r="I32" s="19" t="str">
        <f>IF($D32="-"," ",IF((VLOOKUP($D32,All!$A:$AK,COLUMN()-1,FALSE)=0),"",VLOOKUP($D32,All!$A:$AK,COLUMN()-1,FALSE)))</f>
        <v xml:space="preserve"> </v>
      </c>
      <c r="J32" s="20" t="str">
        <f>IF($D32="-"," ",IF((VLOOKUP($D32,All!$A:$AK,COLUMN()-1,FALSE)=0),"",VLOOKUP($D32,All!$A:$AK,COLUMN()-1,FALSE)))</f>
        <v xml:space="preserve"> </v>
      </c>
      <c r="K32" s="21" t="str">
        <f>IF($D32="-"," ",IF((VLOOKUP($D32,All!$A:$AK,COLUMN()-1,FALSE)=0),"",VLOOKUP($D32,All!$A:$AK,COLUMN()-1,FALSE)))</f>
        <v xml:space="preserve"> </v>
      </c>
      <c r="L32" s="21" t="str">
        <f>IF($D32="-"," ",IF((VLOOKUP($D32,All!$A:$AK,COLUMN()-1,FALSE)=0),"",VLOOKUP($D32,All!$A:$AK,COLUMN()-1,FALSE)))</f>
        <v xml:space="preserve"> </v>
      </c>
      <c r="M32" s="21" t="str">
        <f>IF($D32="-"," ",IF((VLOOKUP($D32,All!$A:$AK,COLUMN()-1,FALSE)=0),"",VLOOKUP($D32,All!$A:$AK,COLUMN()-1,FALSE)))</f>
        <v xml:space="preserve"> </v>
      </c>
      <c r="N32" s="22" t="str">
        <f>IF($D32="-"," ",IF((VLOOKUP($D32,All!$A:$AK,COLUMN()-1,FALSE)=0),"",VLOOKUP($D32,All!$A:$AK,COLUMN()-1,FALSE)))</f>
        <v xml:space="preserve"> </v>
      </c>
      <c r="O32" s="23" t="str">
        <f>IF($D32="-"," ",IF((VLOOKUP($D32,All!$A:$AK,COLUMN()-1,FALSE)=0),"",VLOOKUP($D32,All!$A:$AK,COLUMN()-1,FALSE)))</f>
        <v xml:space="preserve"> </v>
      </c>
      <c r="P32" s="21" t="str">
        <f>IF($D32="-"," ",IF((VLOOKUP($D32,All!$A:$AK,COLUMN()-1,FALSE)=0),"",VLOOKUP($D32,All!$A:$AK,COLUMN()-1,FALSE)))</f>
        <v xml:space="preserve"> </v>
      </c>
      <c r="Q32" s="21" t="str">
        <f>IF($D32="-"," ",IF((VLOOKUP($D32,All!$A:$AK,COLUMN()-1,FALSE)=0),"",VLOOKUP($D32,All!$A:$AK,COLUMN()-1,FALSE)))</f>
        <v xml:space="preserve"> </v>
      </c>
      <c r="R32" s="21" t="str">
        <f>IF($D32="-"," ",IF((VLOOKUP($D32,All!$A:$AK,COLUMN()-1,FALSE)=0),"",VLOOKUP($D32,All!$A:$AK,COLUMN()-1,FALSE)))</f>
        <v xml:space="preserve"> </v>
      </c>
      <c r="S32" s="21" t="str">
        <f>IF($D32="-"," ",IF((VLOOKUP($D32,All!$A:$AK,COLUMN()-1,FALSE)=0),"",VLOOKUP($D32,All!$A:$AK,COLUMN()-1,FALSE)))</f>
        <v xml:space="preserve"> </v>
      </c>
      <c r="T32" s="21" t="str">
        <f>IF($D32="-"," ",IF((VLOOKUP($D32,All!$A:$AK,COLUMN()-1,FALSE)=0),"",VLOOKUP($D32,All!$A:$AK,COLUMN()-1,FALSE)))</f>
        <v xml:space="preserve"> </v>
      </c>
      <c r="U32" s="21" t="str">
        <f>IF($D32="-"," ",IF((VLOOKUP($D32,All!$A:$AK,COLUMN()-1,FALSE)=0),"",VLOOKUP($D32,All!$A:$AK,COLUMN()-1,FALSE)))</f>
        <v xml:space="preserve"> </v>
      </c>
      <c r="V32" s="38" t="str">
        <f>IF($D32="-"," ",IF((VLOOKUP($D32,All!$A:$AK,COLUMN(),FALSE)=0),"",VLOOKUP($D32,All!$A:$AK,COLUMN(),FALSE)))</f>
        <v xml:space="preserve"> </v>
      </c>
      <c r="W32" s="23" t="str">
        <f>IF($D32="-"," ",IF((VLOOKUP($D32,All!$A:$AK,COLUMN(),FALSE)=0),"",VLOOKUP($D32,All!$A:$AK,COLUMN(),FALSE)))</f>
        <v xml:space="preserve"> </v>
      </c>
      <c r="X32" s="21" t="str">
        <f>IF($D32="-"," ",IF((VLOOKUP($D32,All!$A:$AK,COLUMN(),FALSE)=0),"",VLOOKUP($D32,All!$A:$AK,COLUMN(),FALSE)))</f>
        <v xml:space="preserve"> </v>
      </c>
      <c r="Y32" s="21" t="str">
        <f>IF($D32="-"," ",IF((VLOOKUP($D32,All!$A:$AK,COLUMN(),FALSE)=0),"",VLOOKUP($D32,All!$A:$AK,COLUMN(),FALSE)))</f>
        <v xml:space="preserve"> </v>
      </c>
      <c r="Z32" s="21" t="str">
        <f>IF($D32="-"," ",IF((VLOOKUP($D32,All!$A:$AK,COLUMN(),FALSE)=0),"",VLOOKUP($D32,All!$A:$AK,COLUMN(),FALSE)))</f>
        <v xml:space="preserve"> </v>
      </c>
      <c r="AA32" s="22" t="str">
        <f>IF($D32="-"," ",IF((VLOOKUP($D32,All!$A:$AK,COLUMN(),FALSE)=0),"",VLOOKUP($D32,All!$A:$AK,COLUMN(),FALSE)))</f>
        <v xml:space="preserve"> </v>
      </c>
      <c r="AB32" s="23" t="str">
        <f>IF($D32="-"," ",IF((VLOOKUP($D32,All!$A:$AK,COLUMN(),FALSE)=0),"",VLOOKUP($D32,All!$A:$AK,COLUMN(),FALSE)))</f>
        <v xml:space="preserve"> </v>
      </c>
      <c r="AC32" s="21" t="str">
        <f>IF($D32="-"," ",IF((VLOOKUP($D32,All!$A:$AK,COLUMN(),FALSE)=0),"",VLOOKUP($D32,All!$A:$AK,COLUMN(),FALSE)))</f>
        <v xml:space="preserve"> </v>
      </c>
      <c r="AD32" s="21" t="str">
        <f>IF($D32="-"," ",IF((VLOOKUP($D32,All!$A:$AK,COLUMN(),FALSE)=0),"",VLOOKUP($D32,All!$A:$AK,COLUMN(),FALSE)))</f>
        <v xml:space="preserve"> </v>
      </c>
      <c r="AE32" s="21" t="str">
        <f>IF($D32="-"," ",IF((VLOOKUP($D32,All!$A:$AK,COLUMN(),FALSE)=0),"",VLOOKUP($D32,All!$A:$AK,COLUMN(),FALSE)))</f>
        <v xml:space="preserve"> </v>
      </c>
      <c r="AF32" s="21" t="str">
        <f>IF($D32="-"," ",IF((VLOOKUP($D32,All!$A:$AK,COLUMN(),FALSE)=0),"",VLOOKUP($D32,All!$A:$AK,COLUMN(),FALSE)))</f>
        <v xml:space="preserve"> </v>
      </c>
      <c r="AG32" s="21" t="str">
        <f>IF($D32="-"," ",IF((VLOOKUP($D32,All!$A:$AK,COLUMN(),FALSE)=0),"",VLOOKUP($D32,All!$A:$AK,COLUMN(),FALSE)))</f>
        <v xml:space="preserve"> </v>
      </c>
      <c r="AH32" s="21" t="str">
        <f>IF($D32="-"," ",IF((VLOOKUP($D32,All!$A:$AK,COLUMN(),FALSE)=0),"",VLOOKUP($D32,All!$A:$AK,COLUMN(),FALSE)))</f>
        <v xml:space="preserve"> </v>
      </c>
      <c r="AI32" s="22" t="str">
        <f>IF($D32="-"," ",IF((VLOOKUP($D32,All!$A:$AK,COLUMN()+1,FALSE)=0),"",VLOOKUP($D32,All!$A:$AK,COLUMN()+1,FALSE)))</f>
        <v xml:space="preserve"> </v>
      </c>
      <c r="AJ32" s="26" t="str">
        <f>IF($D32="-"," ",IF((VLOOKUP($D32,All!$A:$AK,COLUMN()+1,FALSE)=0),"",VLOOKUP($D32,All!$A:$AK,COLUMN()+1,FALSE)))</f>
        <v xml:space="preserve"> </v>
      </c>
    </row>
    <row r="34" spans="4:22" ht="22.5" customHeight="1">
      <c r="D34" t="s">
        <v>70</v>
      </c>
      <c r="E34" s="63"/>
      <c r="F34" s="230" t="s">
        <v>71</v>
      </c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</row>
    <row r="35" spans="4:22" ht="16.25" customHeight="1">
      <c r="D35" t="s">
        <v>72</v>
      </c>
      <c r="E35" s="62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</row>
    <row r="36" spans="4:22">
      <c r="D36" s="61"/>
      <c r="E36" s="62"/>
      <c r="F36" s="61" t="s">
        <v>73</v>
      </c>
      <c r="G36" s="219" t="s">
        <v>1748</v>
      </c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</row>
    <row r="37" spans="4:22" ht="16.25" customHeight="1">
      <c r="D37" s="61"/>
      <c r="E37" s="62"/>
      <c r="F37" s="61" t="s">
        <v>1749</v>
      </c>
      <c r="G37" s="219" t="s">
        <v>1750</v>
      </c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</row>
    <row r="38" spans="4:22">
      <c r="D38" s="61"/>
      <c r="E38" s="62"/>
      <c r="F38" s="61" t="s">
        <v>74</v>
      </c>
      <c r="G38" s="218" t="s">
        <v>75</v>
      </c>
      <c r="H38" s="218"/>
      <c r="I38" s="218"/>
      <c r="J38" s="218"/>
      <c r="K38" s="218"/>
      <c r="L38" s="218"/>
      <c r="M38" s="218"/>
      <c r="N38" s="218"/>
    </row>
    <row r="39" spans="4:22">
      <c r="D39" s="61"/>
      <c r="E39" s="62"/>
      <c r="F39" s="61"/>
      <c r="G39" s="76"/>
      <c r="H39" s="76"/>
      <c r="I39" s="76"/>
      <c r="J39" s="76"/>
      <c r="K39" s="76"/>
      <c r="L39" s="76"/>
      <c r="M39" s="76"/>
      <c r="N39" s="76"/>
    </row>
    <row r="40" spans="4:22">
      <c r="D40" s="61"/>
      <c r="E40" s="62"/>
      <c r="F40" s="61"/>
      <c r="G40" s="76"/>
      <c r="H40" s="76"/>
      <c r="I40" s="76"/>
      <c r="J40" s="76"/>
      <c r="K40" s="76"/>
      <c r="L40" s="76"/>
      <c r="M40" s="76"/>
      <c r="N40" s="76"/>
    </row>
    <row r="41" spans="4:22">
      <c r="D41" s="61"/>
      <c r="E41" s="62"/>
      <c r="F41" s="61"/>
      <c r="G41" s="76"/>
      <c r="H41" s="76"/>
      <c r="I41" s="76"/>
      <c r="J41" s="76"/>
      <c r="K41" s="76"/>
      <c r="L41" s="76"/>
      <c r="M41" s="76"/>
      <c r="N41" s="76"/>
    </row>
    <row r="42" spans="4:22">
      <c r="F42" s="61"/>
    </row>
  </sheetData>
  <sheetProtection algorithmName="SHA-512" hashValue="vZTxBS9AyUGZFZDwhBMD9MzM57rJ5icQcfPKP/xfTV3RG7MVmdlz924d4DFYXilvAebA+I2XQM3LJ4BEKVpCMg==" saltValue="fLuMkP5PTtA6+Io9tvuVig==" spinCount="100000" sheet="1" selectLockedCells="1"/>
  <mergeCells count="48">
    <mergeCell ref="W11:AI11"/>
    <mergeCell ref="J11:V11"/>
    <mergeCell ref="K3:K7"/>
    <mergeCell ref="L5:M5"/>
    <mergeCell ref="L7:M7"/>
    <mergeCell ref="L6:M6"/>
    <mergeCell ref="P5:Q5"/>
    <mergeCell ref="AA7:AB7"/>
    <mergeCell ref="X6:Y6"/>
    <mergeCell ref="X7:Y7"/>
    <mergeCell ref="AC7:AE7"/>
    <mergeCell ref="AA6:AB6"/>
    <mergeCell ref="AC6:AE6"/>
    <mergeCell ref="R3:T3"/>
    <mergeCell ref="P4:Q4"/>
    <mergeCell ref="R4:T4"/>
    <mergeCell ref="AJ4:AJ5"/>
    <mergeCell ref="A1:AJ1"/>
    <mergeCell ref="AA4:AB4"/>
    <mergeCell ref="AC4:AE4"/>
    <mergeCell ref="AA5:AB5"/>
    <mergeCell ref="AC5:AE5"/>
    <mergeCell ref="V2:Y2"/>
    <mergeCell ref="AA2:AE2"/>
    <mergeCell ref="AA3:AB3"/>
    <mergeCell ref="AC3:AE3"/>
    <mergeCell ref="X5:Y5"/>
    <mergeCell ref="X3:Y3"/>
    <mergeCell ref="X4:Y4"/>
    <mergeCell ref="L2:N2"/>
    <mergeCell ref="P2:T2"/>
    <mergeCell ref="P3:Q3"/>
    <mergeCell ref="L3:M3"/>
    <mergeCell ref="L4:M4"/>
    <mergeCell ref="A13:A15"/>
    <mergeCell ref="A16:A18"/>
    <mergeCell ref="A19:A22"/>
    <mergeCell ref="A23:A27"/>
    <mergeCell ref="A28:A32"/>
    <mergeCell ref="G37:V37"/>
    <mergeCell ref="G38:N38"/>
    <mergeCell ref="F34:V35"/>
    <mergeCell ref="G36:V36"/>
    <mergeCell ref="R5:T5"/>
    <mergeCell ref="P6:Q6"/>
    <mergeCell ref="R6:T6"/>
    <mergeCell ref="P7:Q7"/>
    <mergeCell ref="R7:T7"/>
  </mergeCells>
  <phoneticPr fontId="1" type="noConversion"/>
  <dataValidations count="2">
    <dataValidation type="list" errorStyle="information" allowBlank="1" showInputMessage="1" showErrorMessage="1" sqref="H3:H5 AP3:AP5" xr:uid="{217A80C7-4AA2-4785-BE73-19C6DEAFD63F}">
      <formula1>"Phy, Chem, Bio, ICT, BAFS, Econ, VA, 中史, 歷史, 地理"</formula1>
    </dataValidation>
    <dataValidation type="list" allowBlank="1" showInputMessage="1" showErrorMessage="1" sqref="I3:I6 G3:G6" xr:uid="{5F8F03E9-8AA7-9E49-A87B-19CA9528A640}">
      <formula1>"0, 1, 2, 3, 4, 5, 6, 7"</formula1>
    </dataValidation>
  </dataValidations>
  <pageMargins left="0.7" right="0.7" top="0.75" bottom="0.75" header="0.3" footer="0.3"/>
  <pageSetup paperSize="9" scale="60" fitToHeight="0" orientation="landscape" r:id="rId1"/>
  <headerFooter>
    <oddFooter xml:space="preserve">&amp;L!: 今年轉新計分法，上年分數只作參考。                 @程式自己計算的分數，只作參考用&amp;R&amp;9&amp;K01+018
</oddFooter>
  </headerFooter>
  <rowBreaks count="1" manualBreakCount="1">
    <brk id="22" max="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42"/>
  <sheetViews>
    <sheetView workbookViewId="0">
      <selection activeCell="B14" sqref="B14"/>
    </sheetView>
  </sheetViews>
  <sheetFormatPr baseColWidth="10" defaultColWidth="8.6640625" defaultRowHeight="16"/>
  <cols>
    <col min="1" max="1" width="4.6640625" bestFit="1" customWidth="1"/>
    <col min="2" max="2" width="4.6640625" style="89" bestFit="1" customWidth="1"/>
    <col min="3" max="3" width="4" hidden="1" customWidth="1"/>
    <col min="4" max="6" width="7.33203125" hidden="1" customWidth="1"/>
    <col min="7" max="7" width="9" customWidth="1"/>
    <col min="8" max="8" width="10.1640625" bestFit="1" customWidth="1"/>
    <col min="9" max="9" width="34.6640625" customWidth="1"/>
    <col min="10" max="10" width="5.6640625" customWidth="1"/>
    <col min="11" max="11" width="5.6640625" bestFit="1" customWidth="1"/>
    <col min="12" max="12" width="6.6640625" customWidth="1"/>
    <col min="13" max="13" width="5.1640625" customWidth="1"/>
    <col min="14" max="15" width="3.6640625" customWidth="1"/>
    <col min="16" max="17" width="4.33203125" customWidth="1"/>
    <col min="18" max="18" width="6" customWidth="1"/>
    <col min="19" max="23" width="2.5" customWidth="1"/>
    <col min="24" max="24" width="2.6640625" customWidth="1"/>
    <col min="25" max="25" width="2.5" customWidth="1"/>
    <col min="26" max="26" width="3.1640625" customWidth="1"/>
    <col min="27" max="28" width="3.6640625" customWidth="1"/>
    <col min="29" max="30" width="4.33203125" customWidth="1"/>
    <col min="31" max="31" width="6" customWidth="1"/>
    <col min="32" max="38" width="2.5" customWidth="1"/>
    <col min="39" max="39" width="3.6640625" customWidth="1"/>
    <col min="40" max="40" width="44.1640625" customWidth="1"/>
  </cols>
  <sheetData>
    <row r="1" spans="1:61" ht="17" thickBot="1">
      <c r="A1" s="241" t="s">
        <v>1603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</row>
    <row r="2" spans="1:61" ht="16.25" customHeight="1" thickBot="1">
      <c r="A2" s="90" t="s">
        <v>0</v>
      </c>
      <c r="B2" s="106"/>
      <c r="C2" s="77"/>
      <c r="D2" s="77"/>
      <c r="E2" s="77"/>
      <c r="F2" s="77"/>
      <c r="G2" s="91"/>
      <c r="H2" s="77" t="s">
        <v>1</v>
      </c>
      <c r="I2" s="91"/>
      <c r="J2" s="92"/>
      <c r="K2" s="92" t="s">
        <v>2</v>
      </c>
      <c r="L2" s="92"/>
      <c r="M2" s="92" t="s">
        <v>2</v>
      </c>
      <c r="N2" s="92"/>
      <c r="O2" s="92"/>
      <c r="P2" s="221" t="s">
        <v>3</v>
      </c>
      <c r="Q2" s="222"/>
      <c r="R2" s="223"/>
      <c r="S2" s="93"/>
      <c r="T2" s="221" t="s">
        <v>4</v>
      </c>
      <c r="U2" s="222"/>
      <c r="V2" s="222"/>
      <c r="W2" s="222"/>
      <c r="X2" s="223"/>
      <c r="Y2" s="77"/>
      <c r="Z2" s="221" t="s">
        <v>5</v>
      </c>
      <c r="AA2" s="222"/>
      <c r="AB2" s="222"/>
      <c r="AC2" s="223"/>
      <c r="AD2" s="92"/>
      <c r="AE2" s="221" t="s">
        <v>6</v>
      </c>
      <c r="AF2" s="222"/>
      <c r="AG2" s="222"/>
      <c r="AH2" s="222"/>
      <c r="AI2" s="223"/>
      <c r="AJ2" s="77"/>
      <c r="AK2" s="77"/>
      <c r="AL2" s="77"/>
      <c r="AM2" s="77"/>
      <c r="AN2" s="77" t="s">
        <v>7</v>
      </c>
      <c r="AR2" s="34"/>
      <c r="AS2" s="34" t="s">
        <v>2</v>
      </c>
      <c r="AT2" s="34"/>
      <c r="AU2" s="34" t="s">
        <v>2</v>
      </c>
    </row>
    <row r="3" spans="1:61" ht="16.25" customHeight="1" thickBot="1">
      <c r="A3" s="94" t="s">
        <v>8</v>
      </c>
      <c r="B3" s="106"/>
      <c r="C3" s="77"/>
      <c r="D3" s="77"/>
      <c r="E3" s="77"/>
      <c r="F3" s="77"/>
      <c r="G3" s="91"/>
      <c r="H3" s="77"/>
      <c r="I3" s="95" t="s">
        <v>9</v>
      </c>
      <c r="J3" s="96" t="s">
        <v>10</v>
      </c>
      <c r="K3" s="97"/>
      <c r="L3" s="98" t="s">
        <v>11</v>
      </c>
      <c r="M3" s="97"/>
      <c r="N3" s="92"/>
      <c r="O3" s="238" t="s">
        <v>12</v>
      </c>
      <c r="P3" s="226" t="s">
        <v>13</v>
      </c>
      <c r="Q3" s="227"/>
      <c r="R3" s="99" t="str">
        <f>IF(ISBLANK(M3),"-",SUM(K3,K4,K5,K6,LARGE(M3:M5,1)))</f>
        <v>-</v>
      </c>
      <c r="S3" s="100"/>
      <c r="T3" s="226" t="s">
        <v>13</v>
      </c>
      <c r="U3" s="227"/>
      <c r="V3" s="228" t="str">
        <f>IF(ISBLANK(M3),"-",SUM(K3,K4,K5,K6,LARGE(M3:M6,1)))</f>
        <v>-</v>
      </c>
      <c r="W3" s="228"/>
      <c r="X3" s="229"/>
      <c r="Y3" s="77"/>
      <c r="Z3" s="101" t="s">
        <v>13</v>
      </c>
      <c r="AA3" s="102"/>
      <c r="AB3" s="228" t="str">
        <f>IF(AU3="","-",SUM(AS3,AS4,AS5,AS6,LARGE(AU3:AU5,1)))</f>
        <v>-</v>
      </c>
      <c r="AC3" s="229"/>
      <c r="AD3" s="103"/>
      <c r="AE3" s="226" t="s">
        <v>13</v>
      </c>
      <c r="AF3" s="227"/>
      <c r="AG3" s="228" t="str">
        <f>IF(AU3="","-",SUM(AS3,AS4,AS5,AS6,LARGE(AU3:AU6,1)))</f>
        <v>-</v>
      </c>
      <c r="AH3" s="228"/>
      <c r="AI3" s="229"/>
      <c r="AJ3" s="77"/>
      <c r="AK3" s="77"/>
      <c r="AL3" s="77"/>
      <c r="AM3" s="77"/>
      <c r="AN3" s="77" t="s">
        <v>14</v>
      </c>
      <c r="AR3" s="35" t="s">
        <v>10</v>
      </c>
      <c r="AS3" s="43" t="str">
        <f>IF(K3="","",IF(K3=7,8.5,IF(K3=6,7,IF(K3=5,5.5,K3))))</f>
        <v/>
      </c>
      <c r="AT3" s="44" t="s">
        <v>11</v>
      </c>
      <c r="AU3" s="43" t="str">
        <f>IF(M3="","",IF(M3=7,8.5,IF(M3=6,7,IF(M3=5,5.5,M3))))</f>
        <v/>
      </c>
    </row>
    <row r="4" spans="1:61" ht="16.25" customHeight="1" thickTop="1" thickBot="1">
      <c r="A4" s="104"/>
      <c r="B4" s="106"/>
      <c r="C4" s="77"/>
      <c r="D4" s="77"/>
      <c r="E4" s="77"/>
      <c r="F4" s="77"/>
      <c r="G4" s="77"/>
      <c r="H4" s="77"/>
      <c r="I4" s="77"/>
      <c r="J4" s="96" t="s">
        <v>15</v>
      </c>
      <c r="K4" s="97"/>
      <c r="L4" s="98" t="s">
        <v>16</v>
      </c>
      <c r="M4" s="97"/>
      <c r="N4" s="92"/>
      <c r="O4" s="239"/>
      <c r="P4" s="226" t="s">
        <v>17</v>
      </c>
      <c r="Q4" s="227"/>
      <c r="R4" s="105" t="str">
        <f>IF(ISBLANK(M3),"-",SUM(K3,K4,K5,K6,LARGE(M3:M5,1),LARGE(M3:M5,2)))</f>
        <v>-</v>
      </c>
      <c r="S4" s="100"/>
      <c r="T4" s="226" t="s">
        <v>17</v>
      </c>
      <c r="U4" s="227"/>
      <c r="V4" s="224" t="str">
        <f>IF(ISBLANK(M3),"-",SUM(K3,K4,K5,K6,LARGE(M3:M6,1),LARGE(M3:M6,2)))</f>
        <v>-</v>
      </c>
      <c r="W4" s="224"/>
      <c r="X4" s="225"/>
      <c r="Y4" s="77"/>
      <c r="Z4" s="101" t="s">
        <v>17</v>
      </c>
      <c r="AA4" s="102"/>
      <c r="AB4" s="224" t="str">
        <f>IF(AU3="","-",SUM(AS3,AS4,AS5,AS6,LARGE(AU3:AU5,1),LARGE(AU3:AU5,2)))</f>
        <v>-</v>
      </c>
      <c r="AC4" s="225"/>
      <c r="AD4" s="103"/>
      <c r="AE4" s="226" t="s">
        <v>17</v>
      </c>
      <c r="AF4" s="227"/>
      <c r="AG4" s="224" t="str">
        <f>IF(AU3="","-",SUM(AS3,AS4,AS5,AS6,LARGE(AU3:AU6,1),LARGE(AU3:AU6,2)))</f>
        <v>-</v>
      </c>
      <c r="AH4" s="224"/>
      <c r="AI4" s="225"/>
      <c r="AJ4" s="77"/>
      <c r="AK4" s="77"/>
      <c r="AL4" s="77"/>
      <c r="AM4" s="77"/>
      <c r="AN4" s="240" t="s">
        <v>18</v>
      </c>
      <c r="AR4" s="35" t="s">
        <v>15</v>
      </c>
      <c r="AS4" s="43" t="str">
        <f t="shared" ref="AS4:AU6" si="0">IF(K4="","",IF(K4=7,8.5,IF(K4=6,7,IF(K4=5,5.5,K4))))</f>
        <v/>
      </c>
      <c r="AT4" s="44" t="s">
        <v>16</v>
      </c>
      <c r="AU4" s="43" t="str">
        <f t="shared" si="0"/>
        <v/>
      </c>
    </row>
    <row r="5" spans="1:61" ht="16.25" customHeight="1" thickTop="1" thickBot="1">
      <c r="A5" s="104"/>
      <c r="B5" s="106"/>
      <c r="C5" s="77"/>
      <c r="D5" s="77"/>
      <c r="E5" s="77"/>
      <c r="F5" s="77"/>
      <c r="G5" s="77"/>
      <c r="H5" s="77"/>
      <c r="I5" s="77"/>
      <c r="J5" s="96" t="s">
        <v>19</v>
      </c>
      <c r="K5" s="97"/>
      <c r="L5" s="98" t="s">
        <v>20</v>
      </c>
      <c r="M5" s="97"/>
      <c r="N5" s="92"/>
      <c r="O5" s="239"/>
      <c r="P5" s="226" t="s">
        <v>21</v>
      </c>
      <c r="Q5" s="227"/>
      <c r="R5" s="105" t="str">
        <f>IF(ISBLANK(M3),"-",SUM(K3,K4,LARGE((K5:K6,M3:M5),1),LARGE((K5:K6,M3:M5),2),LARGE((K5:K6,M3:M5),3)))</f>
        <v>-</v>
      </c>
      <c r="S5" s="100"/>
      <c r="T5" s="226" t="s">
        <v>21</v>
      </c>
      <c r="U5" s="227"/>
      <c r="V5" s="224" t="str">
        <f>IF(ISBLANK(M3),"-",SUM(K3,K4,LARGE((K5:K6,M3:M6),1),LARGE((K5:K6,M3:M6),2),LARGE((K5:K6,M3:M6),3)))</f>
        <v>-</v>
      </c>
      <c r="W5" s="224"/>
      <c r="X5" s="225"/>
      <c r="Y5" s="77"/>
      <c r="Z5" s="101" t="s">
        <v>21</v>
      </c>
      <c r="AA5" s="102"/>
      <c r="AB5" s="224" t="str">
        <f>IF(AU3="","-",SUM(AS3,AS4,LARGE((AS5:AS6,AU3:AU5),1),LARGE((AS5:AS6,AU3:AU5),2),LARGE((AS5:AS6,AU3:AU5),3)))</f>
        <v>-</v>
      </c>
      <c r="AC5" s="225"/>
      <c r="AD5" s="103"/>
      <c r="AE5" s="226" t="s">
        <v>21</v>
      </c>
      <c r="AF5" s="227"/>
      <c r="AG5" s="224" t="str">
        <f>IF(AU3="","-",SUM(AS3,AS4,LARGE((AS5:AS6,AU3:AU6),1),LARGE((AS5:AS6,AU3:AU6),2),LARGE((AS5:AS6,AU3:AU6),3)))</f>
        <v>-</v>
      </c>
      <c r="AH5" s="224"/>
      <c r="AI5" s="225"/>
      <c r="AJ5" s="106"/>
      <c r="AK5" s="106"/>
      <c r="AL5" s="106"/>
      <c r="AM5" s="106"/>
      <c r="AN5" s="240"/>
      <c r="AO5" s="28"/>
      <c r="AR5" s="35" t="s">
        <v>19</v>
      </c>
      <c r="AS5" s="43" t="str">
        <f t="shared" si="0"/>
        <v/>
      </c>
      <c r="AT5" s="44" t="s">
        <v>20</v>
      </c>
      <c r="AU5" s="43" t="str">
        <f t="shared" si="0"/>
        <v/>
      </c>
    </row>
    <row r="6" spans="1:61" ht="16.25" customHeight="1" thickTop="1" thickBot="1">
      <c r="A6" s="104"/>
      <c r="B6" s="106"/>
      <c r="C6" s="77"/>
      <c r="D6" s="77"/>
      <c r="E6" s="77"/>
      <c r="F6" s="77"/>
      <c r="G6" s="77"/>
      <c r="H6" s="77"/>
      <c r="I6" s="77"/>
      <c r="J6" s="96" t="s">
        <v>22</v>
      </c>
      <c r="K6" s="97"/>
      <c r="L6" s="107" t="s">
        <v>23</v>
      </c>
      <c r="M6" s="97"/>
      <c r="N6" s="92"/>
      <c r="O6" s="239"/>
      <c r="P6" s="226" t="s">
        <v>24</v>
      </c>
      <c r="Q6" s="227"/>
      <c r="R6" s="105" t="str">
        <f>IF(ISBLANK(M3),"-",SUM(LARGE((K3:K6,M3:M5),1),LARGE((K3:K6,M3:M5),2),LARGE((K3:K6,M3:M5),3),LARGE((K3:K6,M3:M5),4),LARGE((K3:K6,M3:M5),5)))</f>
        <v>-</v>
      </c>
      <c r="S6" s="100"/>
      <c r="T6" s="226" t="s">
        <v>24</v>
      </c>
      <c r="U6" s="227"/>
      <c r="V6" s="224" t="str">
        <f>IF(ISBLANK(M3),"-",SUM(LARGE((K3:K6,M3:M6),1),LARGE((K3:K6,M3:M6),2),LARGE((K3:K6,M3:M6),3),LARGE((K3:K6,M3:M6),4),LARGE((K3:K6,M3:M6),5)))</f>
        <v>-</v>
      </c>
      <c r="W6" s="224" t="e">
        <f>IF(ISBLANK(R3),"-",SUM(LARGE((P3:P6,R3:R5),1),LARGE((P3:P6,R3:R5),2),LARGE((P3:P6,R3:R5),3),LARGE((P3:P6,R3:R5),4),LARGE((P3:P6,R3:R5),5)))</f>
        <v>#NUM!</v>
      </c>
      <c r="X6" s="225" t="str">
        <f>IF(ISBLANK(S3),"-",SUM(LARGE((Q3:Q6,S3:S5),1),LARGE((Q3:Q6,S3:S5),2),LARGE((Q3:Q6,S3:S5),3),LARGE((Q3:Q6,S3:S5),4),LARGE((Q3:Q6,S3:S5),5)))</f>
        <v>-</v>
      </c>
      <c r="Y6" s="77"/>
      <c r="Z6" s="101" t="s">
        <v>24</v>
      </c>
      <c r="AA6" s="102"/>
      <c r="AB6" s="224" t="str">
        <f>IF(AU3="","-",SUM(LARGE((AS3:AS6,AU3:AU5),1),LARGE((AS3:AS6,AU3:AU5),2),LARGE((AS3:AS6,AU3:AU5),3),LARGE((AS3:AS6,AU3:AU5),4),LARGE((AS3:AS6,AU3:AU5),5)))</f>
        <v>-</v>
      </c>
      <c r="AC6" s="225"/>
      <c r="AD6" s="103"/>
      <c r="AE6" s="226" t="s">
        <v>24</v>
      </c>
      <c r="AF6" s="227"/>
      <c r="AG6" s="224" t="str">
        <f>IF(AU3="","-",SUM(LARGE((AS3:AS6,AU3:AU6),1),LARGE((AS3:AS6,AU3:AU6),2),LARGE((AS3:AS6,AU3:AU6),3),LARGE((AS3:AS6,AU3:AU6),4),LARGE((AS3:AS6,AU3:AU6),5)))</f>
        <v>-</v>
      </c>
      <c r="AH6" s="224"/>
      <c r="AI6" s="225"/>
      <c r="AJ6" s="106"/>
      <c r="AK6" s="106"/>
      <c r="AL6" s="106"/>
      <c r="AM6" s="106"/>
      <c r="AN6" s="77" t="s">
        <v>25</v>
      </c>
      <c r="AO6" s="28"/>
      <c r="AR6" s="35" t="s">
        <v>22</v>
      </c>
      <c r="AS6" s="43" t="str">
        <f t="shared" si="0"/>
        <v/>
      </c>
      <c r="AT6" s="36" t="s">
        <v>23</v>
      </c>
      <c r="AU6" s="43" t="str">
        <f t="shared" si="0"/>
        <v/>
      </c>
    </row>
    <row r="7" spans="1:61" ht="16.25" customHeight="1" thickTop="1" thickBot="1">
      <c r="A7" s="104"/>
      <c r="B7" s="106"/>
      <c r="C7" s="77"/>
      <c r="D7" s="77"/>
      <c r="E7" s="77"/>
      <c r="F7" s="77"/>
      <c r="G7" s="77"/>
      <c r="H7" s="77"/>
      <c r="I7" s="77"/>
      <c r="J7" s="92"/>
      <c r="K7" s="92"/>
      <c r="L7" s="92"/>
      <c r="M7" s="92"/>
      <c r="N7" s="108"/>
      <c r="O7" s="239"/>
      <c r="P7" s="226" t="s">
        <v>26</v>
      </c>
      <c r="Q7" s="227"/>
      <c r="R7" s="105" t="str">
        <f>IF(ISBLANK(M3),"-",SUM(LARGE((K3:K6,M3:M5),1),LARGE((K3:K6,M3:M5),2),LARGE((K3:K6,M3:M5),3),LARGE((K3:K6,M3:M5),4),LARGE((K3:K6,M3:M5),5),LARGE((K3:K6,M3:M5),6)))</f>
        <v>-</v>
      </c>
      <c r="S7" s="100"/>
      <c r="T7" s="226" t="s">
        <v>26</v>
      </c>
      <c r="U7" s="227"/>
      <c r="V7" s="224" t="str">
        <f>IF(ISBLANK(M3),"-",SUM(LARGE((K3:K6,M3:M6),1),LARGE((K3:K6,M3:M6),2),LARGE((K3:K6,M3:M6),3),LARGE((K3:K6,M3:M6),4),LARGE((K3:K6,M3:M6),5),LARGE((K3:K6,M3:M6),6)))</f>
        <v>-</v>
      </c>
      <c r="W7" s="224"/>
      <c r="X7" s="225"/>
      <c r="Y7" s="77"/>
      <c r="Z7" s="101" t="s">
        <v>26</v>
      </c>
      <c r="AA7" s="102"/>
      <c r="AB7" s="224" t="str">
        <f>IF(AU3="","-",SUM(LARGE((AS3:AS6,AU3:AU5),1),LARGE((AS3:AS6,AU3:AU5),2),LARGE((AS3:AS6,AU3:AU5),3),LARGE((AS3:AS6,AU3:AU5),4),LARGE((AS3:AS6,AU3:AU5),5),LARGE((AS3:AS6,AU3:AU5),6)))</f>
        <v>-</v>
      </c>
      <c r="AC7" s="225"/>
      <c r="AD7" s="103"/>
      <c r="AE7" s="226" t="s">
        <v>26</v>
      </c>
      <c r="AF7" s="227"/>
      <c r="AG7" s="224" t="str">
        <f>IF(AU3="","-",SUM(LARGE((AS3:AS6,AU3:AU6),1),LARGE((AS3:AS6,AU3:AU6),2),LARGE((AS3:AS6,AU3:AU6),3),LARGE((AS3:AS6,AU3:AU6),4),LARGE((AS3:AS6,AU3:AU6),5),LARGE((AS3:AS6,AU3:AU6),6)))</f>
        <v>-</v>
      </c>
      <c r="AH7" s="224"/>
      <c r="AI7" s="225"/>
      <c r="AJ7" s="106"/>
      <c r="AK7" s="106"/>
      <c r="AL7" s="106"/>
      <c r="AM7" s="106"/>
      <c r="AN7" s="77" t="s">
        <v>27</v>
      </c>
      <c r="AO7" s="28"/>
      <c r="AU7" s="29"/>
    </row>
    <row r="8" spans="1:61" ht="16.25" customHeight="1" thickTop="1" thickBot="1">
      <c r="A8" s="104"/>
      <c r="B8" s="106"/>
      <c r="C8" s="77"/>
      <c r="D8" s="77"/>
      <c r="E8" s="77"/>
      <c r="F8" s="77"/>
      <c r="G8" s="77"/>
      <c r="H8" s="77"/>
      <c r="I8" s="77"/>
      <c r="J8" s="92"/>
      <c r="K8" s="92"/>
      <c r="L8" s="92"/>
      <c r="M8" s="92"/>
      <c r="N8" s="108"/>
      <c r="O8" s="109"/>
      <c r="P8" s="110"/>
      <c r="Q8" s="111"/>
      <c r="R8" s="112"/>
      <c r="S8" s="113"/>
      <c r="T8" s="110"/>
      <c r="U8" s="111"/>
      <c r="V8" s="114"/>
      <c r="W8" s="114"/>
      <c r="X8" s="115"/>
      <c r="Y8" s="77"/>
      <c r="Z8" s="110"/>
      <c r="AA8" s="111"/>
      <c r="AB8" s="114"/>
      <c r="AC8" s="115"/>
      <c r="AD8" s="103"/>
      <c r="AE8" s="110"/>
      <c r="AF8" s="111"/>
      <c r="AG8" s="114"/>
      <c r="AH8" s="114"/>
      <c r="AI8" s="115"/>
      <c r="AJ8" s="106"/>
      <c r="AK8" s="106"/>
      <c r="AL8" s="106"/>
      <c r="AM8" s="106"/>
      <c r="AN8" s="77"/>
      <c r="AO8" s="28"/>
      <c r="AU8" s="29"/>
    </row>
    <row r="9" spans="1:61" s="28" customFormat="1" ht="16.25" customHeight="1">
      <c r="A9" s="77"/>
      <c r="B9" s="106"/>
      <c r="C9" s="106"/>
      <c r="D9" s="77"/>
      <c r="E9" s="77"/>
      <c r="F9" s="106"/>
      <c r="G9" s="106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106"/>
      <c r="AG9" s="106"/>
      <c r="AH9" s="106"/>
      <c r="AI9" s="106"/>
      <c r="AJ9" s="106"/>
      <c r="AK9" s="106"/>
      <c r="AL9" s="106"/>
      <c r="AM9" s="106"/>
      <c r="AN9" s="77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</row>
    <row r="10" spans="1:61" s="28" customFormat="1" ht="16.25" customHeight="1" thickBot="1">
      <c r="A10" s="94"/>
      <c r="B10" s="106"/>
      <c r="C10" s="106"/>
      <c r="D10" s="77"/>
      <c r="E10" s="77"/>
      <c r="F10" s="106"/>
      <c r="G10" s="106"/>
      <c r="H10" s="77"/>
      <c r="I10" s="94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106"/>
      <c r="AG10" s="106"/>
      <c r="AH10" s="106"/>
      <c r="AI10" s="106"/>
      <c r="AJ10" s="106"/>
      <c r="AK10" s="106"/>
      <c r="AL10" s="106"/>
      <c r="AM10" s="106"/>
      <c r="AN10" s="77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1:61" s="28" customFormat="1" ht="17" thickBot="1">
      <c r="A11" s="94"/>
      <c r="B11" s="106"/>
      <c r="C11" s="106"/>
      <c r="D11" s="77"/>
      <c r="E11" s="77"/>
      <c r="F11" s="106"/>
      <c r="G11" s="106"/>
      <c r="H11" s="77"/>
      <c r="I11" s="94"/>
      <c r="J11" s="94"/>
      <c r="K11" s="77"/>
      <c r="L11" s="77"/>
      <c r="M11" s="106"/>
      <c r="N11" s="236" t="s">
        <v>1601</v>
      </c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42" t="s">
        <v>1602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4"/>
      <c r="AN11" s="116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</row>
    <row r="12" spans="1:61" ht="30" customHeight="1">
      <c r="A12" s="134" t="s">
        <v>28</v>
      </c>
      <c r="B12" s="145" t="s">
        <v>29</v>
      </c>
      <c r="C12" s="135" t="s">
        <v>77</v>
      </c>
      <c r="D12" s="135" t="s">
        <v>78</v>
      </c>
      <c r="E12" s="135" t="s">
        <v>79</v>
      </c>
      <c r="F12" s="135" t="s">
        <v>80</v>
      </c>
      <c r="G12" s="136" t="s">
        <v>31</v>
      </c>
      <c r="H12" s="137" t="s">
        <v>30</v>
      </c>
      <c r="I12" s="136" t="s">
        <v>32</v>
      </c>
      <c r="J12" s="138" t="s">
        <v>33</v>
      </c>
      <c r="K12" s="139" t="s">
        <v>34</v>
      </c>
      <c r="L12" s="140" t="s">
        <v>35</v>
      </c>
      <c r="M12" s="117" t="s">
        <v>36</v>
      </c>
      <c r="N12" s="118" t="s">
        <v>37</v>
      </c>
      <c r="O12" s="119" t="s">
        <v>38</v>
      </c>
      <c r="P12" s="119" t="s">
        <v>39</v>
      </c>
      <c r="Q12" s="141" t="s">
        <v>40</v>
      </c>
      <c r="R12" s="121" t="s">
        <v>41</v>
      </c>
      <c r="S12" s="122" t="s">
        <v>42</v>
      </c>
      <c r="T12" s="123" t="s">
        <v>43</v>
      </c>
      <c r="U12" s="123" t="s">
        <v>44</v>
      </c>
      <c r="V12" s="123" t="s">
        <v>45</v>
      </c>
      <c r="W12" s="124" t="s">
        <v>46</v>
      </c>
      <c r="X12" s="124" t="s">
        <v>47</v>
      </c>
      <c r="Y12" s="124" t="s">
        <v>48</v>
      </c>
      <c r="Z12" s="125" t="s">
        <v>49</v>
      </c>
      <c r="AA12" s="126" t="s">
        <v>37</v>
      </c>
      <c r="AB12" s="127" t="s">
        <v>38</v>
      </c>
      <c r="AC12" s="127" t="s">
        <v>39</v>
      </c>
      <c r="AD12" s="127" t="s">
        <v>40</v>
      </c>
      <c r="AE12" s="142" t="s">
        <v>41</v>
      </c>
      <c r="AF12" s="143" t="s">
        <v>10</v>
      </c>
      <c r="AG12" s="130" t="s">
        <v>15</v>
      </c>
      <c r="AH12" s="130" t="s">
        <v>19</v>
      </c>
      <c r="AI12" s="130" t="s">
        <v>22</v>
      </c>
      <c r="AJ12" s="131" t="s">
        <v>46</v>
      </c>
      <c r="AK12" s="131" t="s">
        <v>47</v>
      </c>
      <c r="AL12" s="131" t="s">
        <v>48</v>
      </c>
      <c r="AM12" s="144" t="s">
        <v>49</v>
      </c>
      <c r="AN12" s="133" t="s">
        <v>1604</v>
      </c>
    </row>
    <row r="13" spans="1:61" ht="55.25" customHeight="1">
      <c r="A13" s="231" t="s">
        <v>51</v>
      </c>
      <c r="B13" s="146">
        <v>1</v>
      </c>
      <c r="C13" s="1"/>
      <c r="D13" s="30"/>
      <c r="E13" s="30"/>
      <c r="F13" s="1"/>
      <c r="G13" s="3" t="str">
        <f>IF($H13="-"," ",IF((VLOOKUP($H13,All!$A:$AK,COLUMN()-5,FALSE)=0),"",VLOOKUP($H13,All!$A:$AK,COLUMN()-5,FALSE)))</f>
        <v xml:space="preserve"> </v>
      </c>
      <c r="H13" s="7" t="str">
        <f>IF(D13="", "-",D13)</f>
        <v>-</v>
      </c>
      <c r="I13" s="3" t="str">
        <f>IF($H13="-"," ",IF((VLOOKUP($H13,All!$A:$AK,COLUMN()-5,FALSE)=0),"",VLOOKUP($H13,All!$A:$AK,COLUMN()-5,FALSE)))</f>
        <v xml:space="preserve"> </v>
      </c>
      <c r="J13" s="3" t="str">
        <f>IF($H13="-"," ",IF((VLOOKUP($H13,All!$A:$AK,COLUMN()-5,FALSE)=0),"",VLOOKUP($H13,All!$A:$AK,COLUMN()-5,FALSE)))</f>
        <v xml:space="preserve"> </v>
      </c>
      <c r="K13" s="3" t="str">
        <f>IF($H13="-"," ",IF((VLOOKUP($H13,All!$A:$AK,COLUMN()-5,FALSE)=0),"",VLOOKUP($H13,All!$A:$AK,COLUMN()-5,FALSE)))</f>
        <v xml:space="preserve"> </v>
      </c>
      <c r="L13" s="39" t="str">
        <f>IF($H13="-"," ",IF((VLOOKUP($H13,All!$A:$AK,COLUMN()-5,FALSE)=0),"",VLOOKUP($H13,All!$A:$AK,COLUMN()-5,FALSE)))</f>
        <v xml:space="preserve"> </v>
      </c>
      <c r="M13" s="40" t="str">
        <f>IF($H13="-"," ",IF((VLOOKUP($H13,All!$A:$AK,COLUMN()-5,FALSE)=0),"",VLOOKUP($H13,All!$A:$AK,COLUMN()-5,FALSE)))</f>
        <v xml:space="preserve"> </v>
      </c>
      <c r="N13" s="3" t="str">
        <f>IF($H13="-"," ",IF((VLOOKUP($H13,All!$A:$AK,COLUMN()-5,FALSE)=0),"",VLOOKUP($H13,All!$A:$AK,COLUMN()-5,FALSE)))</f>
        <v xml:space="preserve"> </v>
      </c>
      <c r="O13" s="3" t="str">
        <f>IF($H13="-"," ",IF((VLOOKUP($H13,All!$A:$AK,COLUMN()-5,FALSE)=0),"",VLOOKUP($H13,All!$A:$AK,COLUMN()-5,FALSE)))</f>
        <v xml:space="preserve"> </v>
      </c>
      <c r="P13" s="3" t="str">
        <f>IF($H13="-"," ",IF((VLOOKUP($H13,All!$A:$AK,COLUMN()-5,FALSE)=0),"",VLOOKUP($H13,All!$A:$AK,COLUMN()-5,FALSE)))</f>
        <v xml:space="preserve"> </v>
      </c>
      <c r="Q13" s="3" t="str">
        <f>IF($H13="-"," ",IF((VLOOKUP($H13,All!$A:$AK,COLUMN()-5,FALSE)=0),"",VLOOKUP($H13,All!$A:$AK,COLUMN()-5,FALSE)))</f>
        <v xml:space="preserve"> </v>
      </c>
      <c r="R13" s="39" t="str">
        <f>IF($H13="-"," ",IF((VLOOKUP($H13,All!$A:$AK,COLUMN()-5,FALSE)=0),"",VLOOKUP($H13,All!$A:$AK,COLUMN()-5,FALSE)))</f>
        <v xml:space="preserve"> </v>
      </c>
      <c r="S13" s="40" t="str">
        <f>IF($H13="-"," ",IF((VLOOKUP($H13,All!$A:$AK,COLUMN()-5,FALSE)=0),"",VLOOKUP($H13,All!$A:$AK,COLUMN()-5,FALSE)))</f>
        <v xml:space="preserve"> </v>
      </c>
      <c r="T13" s="3" t="str">
        <f>IF($H13="-"," ",IF((VLOOKUP($H13,All!$A:$AK,COLUMN()-5,FALSE)=0),"",VLOOKUP($H13,All!$A:$AK,COLUMN()-5,FALSE)))</f>
        <v xml:space="preserve"> </v>
      </c>
      <c r="U13" s="3" t="str">
        <f>IF($H13="-"," ",IF((VLOOKUP($H13,All!$A:$AK,COLUMN()-5,FALSE)=0),"",VLOOKUP($H13,All!$A:$AK,COLUMN()-5,FALSE)))</f>
        <v xml:space="preserve"> </v>
      </c>
      <c r="V13" s="3" t="str">
        <f>IF($H13="-"," ",IF((VLOOKUP($H13,All!$A:$AK,COLUMN()-5,FALSE)=0),"",VLOOKUP($H13,All!$A:$AK,COLUMN()-5,FALSE)))</f>
        <v xml:space="preserve"> </v>
      </c>
      <c r="W13" s="3" t="str">
        <f>IF($H13="-"," ",IF((VLOOKUP($H13,All!$A:$AK,COLUMN()-5,FALSE)=0),"",VLOOKUP($H13,All!$A:$AK,COLUMN()-5,FALSE)))</f>
        <v xml:space="preserve"> </v>
      </c>
      <c r="X13" s="3" t="str">
        <f>IF($H13="-"," ",IF((VLOOKUP($H13,All!$A:$AK,COLUMN()-5,FALSE)=0),"",VLOOKUP($H13,All!$A:$AK,COLUMN()-5,FALSE)))</f>
        <v xml:space="preserve"> </v>
      </c>
      <c r="Y13" s="3" t="str">
        <f>IF($H13="-"," ",IF((VLOOKUP($H13,All!$A:$AK,COLUMN()-5,FALSE)=0),"",VLOOKUP($H13,All!$A:$AK,COLUMN()-5,FALSE)))</f>
        <v xml:space="preserve"> </v>
      </c>
      <c r="Z13" s="14" t="str">
        <f>IF($H13="-"," ",IF((VLOOKUP($H13,All!$A:$AK,COLUMN()-4,FALSE)=0),"",VLOOKUP($H13,All!$A:$AK,COLUMN()-4,FALSE)))</f>
        <v xml:space="preserve"> </v>
      </c>
      <c r="AA13" s="15" t="str">
        <f>IF($H13="-"," ",IF((VLOOKUP($H13,All!$A:$AK,COLUMN()-4,FALSE)=0),"",VLOOKUP($H13,All!$A:$AK,COLUMN()-4,FALSE)))</f>
        <v xml:space="preserve"> </v>
      </c>
      <c r="AB13" s="14" t="str">
        <f>IF($H13="-"," ",IF((VLOOKUP($H13,All!$A:$AK,COLUMN()-4,FALSE)=0),"",VLOOKUP($H13,All!$A:$AK,COLUMN()-4,FALSE)))</f>
        <v xml:space="preserve"> </v>
      </c>
      <c r="AC13" s="14" t="str">
        <f>IF($H13="-"," ",IF((VLOOKUP($H13,All!$A:$AK,COLUMN()-4,FALSE)=0),"",VLOOKUP($H13,All!$A:$AK,COLUMN()-4,FALSE)))</f>
        <v xml:space="preserve"> </v>
      </c>
      <c r="AD13" s="14" t="str">
        <f>IF($H13="-"," ",IF((VLOOKUP($H13,All!$A:$AK,COLUMN()-4,FALSE)=0),"",VLOOKUP($H13,All!$A:$AK,COLUMN()-4,FALSE)))</f>
        <v xml:space="preserve"> </v>
      </c>
      <c r="AE13" s="14" t="str">
        <f>IF($H13="-"," ",IF((VLOOKUP($H13,All!$A:$AK,COLUMN()-4,FALSE)=0),"",VLOOKUP($H13,All!$A:$AK,COLUMN()-4,FALSE)))</f>
        <v xml:space="preserve"> </v>
      </c>
      <c r="AF13" s="10" t="str">
        <f>IF($H13="-"," ",IF((VLOOKUP($H13,All!$A:$AK,COLUMN()-4,FALSE)=0),"",VLOOKUP($H13,All!$A:$AK,COLUMN()-4,FALSE)))</f>
        <v xml:space="preserve"> </v>
      </c>
      <c r="AG13" s="14" t="str">
        <f>IF($H13="-"," ",IF((VLOOKUP($H13,All!$A:$AK,COLUMN()-4,FALSE)=0),"",VLOOKUP($H13,All!$A:$AK,COLUMN()-4,FALSE)))</f>
        <v xml:space="preserve"> </v>
      </c>
      <c r="AH13" s="14" t="str">
        <f>IF($H13="-"," ",IF((VLOOKUP($H13,All!$A:$AK,COLUMN()-4,FALSE)=0),"",VLOOKUP($H13,All!$A:$AK,COLUMN()-4,FALSE)))</f>
        <v xml:space="preserve"> </v>
      </c>
      <c r="AI13" s="14" t="str">
        <f>IF($H13="-"," ",IF((VLOOKUP($H13,All!$A:$AK,COLUMN()-4,FALSE)=0),"",VLOOKUP($H13,All!$A:$AK,COLUMN()-4,FALSE)))</f>
        <v xml:space="preserve"> </v>
      </c>
      <c r="AJ13" s="14" t="str">
        <f>IF($H13="-"," ",IF((VLOOKUP($H13,All!$A:$AK,COLUMN()-4,FALSE)=0),"",VLOOKUP($H13,All!$A:$AK,COLUMN()-4,FALSE)))</f>
        <v xml:space="preserve"> </v>
      </c>
      <c r="AK13" s="14" t="str">
        <f>IF($H13="-"," ",IF((VLOOKUP($H13,All!$A:$AK,COLUMN()-4,FALSE)=0),"",VLOOKUP($H13,All!$A:$AK,COLUMN()-4,FALSE)))</f>
        <v xml:space="preserve"> </v>
      </c>
      <c r="AL13" s="14" t="str">
        <f>IF($H13="-"," ",IF((VLOOKUP($H13,All!$A:$AK,COLUMN()-4,FALSE)=0),"",VLOOKUP($H13,All!$A:$AK,COLUMN()-4,FALSE)))</f>
        <v xml:space="preserve"> </v>
      </c>
      <c r="AM13" s="12" t="str">
        <f>IF($H13="-"," ",IF((VLOOKUP($H13,All!$A:$AK,COLUMN()-3,FALSE)=0),"",VLOOKUP($H13,All!$A:$AK,COLUMN()-3,FALSE)))</f>
        <v xml:space="preserve"> </v>
      </c>
      <c r="AN13" s="65" t="str">
        <f>IF($H13="-"," ",IF((VLOOKUP($H13,All!$A:$AK,COLUMN()-3,FALSE)=0),"",VLOOKUP($H13,All!$A:$AK,COLUMN()-3,FALSE)))</f>
        <v xml:space="preserve"> </v>
      </c>
    </row>
    <row r="14" spans="1:61" ht="55.25" customHeight="1">
      <c r="A14" s="231"/>
      <c r="B14" s="147">
        <v>2</v>
      </c>
      <c r="C14" s="2"/>
      <c r="D14" s="31"/>
      <c r="E14" s="31"/>
      <c r="F14" s="2"/>
      <c r="G14" s="5" t="str">
        <f>IF($H14="-"," ",IF((VLOOKUP($H14,All!$A:$AK,COLUMN()-5,FALSE)=0),"",VLOOKUP($H14,All!$A:$AK,COLUMN()-5,FALSE)))</f>
        <v xml:space="preserve"> </v>
      </c>
      <c r="H14" s="17" t="str">
        <f t="shared" ref="H14:H32" si="1">IF(D14="", "-",D14)</f>
        <v>-</v>
      </c>
      <c r="I14" s="5" t="str">
        <f>IF($H14="-"," ",IF((VLOOKUP($H14,All!$A:$AK,COLUMN()-5,FALSE)=0),"",VLOOKUP($H14,All!$A:$AK,COLUMN()-5,FALSE)))</f>
        <v xml:space="preserve"> </v>
      </c>
      <c r="J14" s="5" t="str">
        <f>IF($H14="-"," ",IF((VLOOKUP($H14,All!$A:$AK,COLUMN()-5,FALSE)=0),"",VLOOKUP($H14,All!$A:$AK,COLUMN()-5,FALSE)))</f>
        <v xml:space="preserve"> </v>
      </c>
      <c r="K14" s="5" t="str">
        <f>IF($H14="-"," ",IF((VLOOKUP($H14,All!$A:$AK,COLUMN()-5,FALSE)=0),"",VLOOKUP($H14,All!$A:$AK,COLUMN()-5,FALSE)))</f>
        <v xml:space="preserve"> </v>
      </c>
      <c r="L14" s="41" t="str">
        <f>IF($H14="-"," ",IF((VLOOKUP($H14,All!$A:$AK,COLUMN()-5,FALSE)=0),"",VLOOKUP($H14,All!$A:$AK,COLUMN()-5,FALSE)))</f>
        <v xml:space="preserve"> </v>
      </c>
      <c r="M14" s="42" t="str">
        <f>IF($H14="-"," ",IF((VLOOKUP($H14,All!$A:$AK,COLUMN()-5,FALSE)=0),"",VLOOKUP($H14,All!$A:$AK,COLUMN()-5,FALSE)))</f>
        <v xml:space="preserve"> </v>
      </c>
      <c r="N14" s="5" t="str">
        <f>IF($H14="-"," ",IF((VLOOKUP($H14,All!$A:$AK,COLUMN()-5,FALSE)=0),"",VLOOKUP($H14,All!$A:$AK,COLUMN()-5,FALSE)))</f>
        <v xml:space="preserve"> </v>
      </c>
      <c r="O14" s="5" t="str">
        <f>IF($H14="-"," ",IF((VLOOKUP($H14,All!$A:$AK,COLUMN()-5,FALSE)=0),"",VLOOKUP($H14,All!$A:$AK,COLUMN()-5,FALSE)))</f>
        <v xml:space="preserve"> </v>
      </c>
      <c r="P14" s="5" t="str">
        <f>IF($H14="-"," ",IF((VLOOKUP($H14,All!$A:$AK,COLUMN()-5,FALSE)=0),"",VLOOKUP($H14,All!$A:$AK,COLUMN()-5,FALSE)))</f>
        <v xml:space="preserve"> </v>
      </c>
      <c r="Q14" s="5" t="str">
        <f>IF($H14="-"," ",IF((VLOOKUP($H14,All!$A:$AK,COLUMN()-5,FALSE)=0),"",VLOOKUP($H14,All!$A:$AK,COLUMN()-5,FALSE)))</f>
        <v xml:space="preserve"> </v>
      </c>
      <c r="R14" s="41" t="str">
        <f>IF($H14="-"," ",IF((VLOOKUP($H14,All!$A:$AK,COLUMN()-5,FALSE)=0),"",VLOOKUP($H14,All!$A:$AK,COLUMN()-5,FALSE)))</f>
        <v xml:space="preserve"> </v>
      </c>
      <c r="S14" s="42" t="str">
        <f>IF($H14="-"," ",IF((VLOOKUP($H14,All!$A:$AK,COLUMN()-5,FALSE)=0),"",VLOOKUP($H14,All!$A:$AK,COLUMN()-5,FALSE)))</f>
        <v xml:space="preserve"> </v>
      </c>
      <c r="T14" s="5" t="str">
        <f>IF($H14="-"," ",IF((VLOOKUP($H14,All!$A:$AK,COLUMN()-5,FALSE)=0),"",VLOOKUP($H14,All!$A:$AK,COLUMN()-5,FALSE)))</f>
        <v xml:space="preserve"> </v>
      </c>
      <c r="U14" s="5" t="str">
        <f>IF($H14="-"," ",IF((VLOOKUP($H14,All!$A:$AK,COLUMN()-5,FALSE)=0),"",VLOOKUP($H14,All!$A:$AK,COLUMN()-5,FALSE)))</f>
        <v xml:space="preserve"> </v>
      </c>
      <c r="V14" s="5" t="str">
        <f>IF($H14="-"," ",IF((VLOOKUP($H14,All!$A:$AK,COLUMN()-5,FALSE)=0),"",VLOOKUP($H14,All!$A:$AK,COLUMN()-5,FALSE)))</f>
        <v xml:space="preserve"> </v>
      </c>
      <c r="W14" s="5" t="str">
        <f>IF($H14="-"," ",IF((VLOOKUP($H14,All!$A:$AK,COLUMN()-5,FALSE)=0),"",VLOOKUP($H14,All!$A:$AK,COLUMN()-5,FALSE)))</f>
        <v xml:space="preserve"> </v>
      </c>
      <c r="X14" s="5" t="str">
        <f>IF($H14="-"," ",IF((VLOOKUP($H14,All!$A:$AK,COLUMN()-5,FALSE)=0),"",VLOOKUP($H14,All!$A:$AK,COLUMN()-5,FALSE)))</f>
        <v xml:space="preserve"> </v>
      </c>
      <c r="Y14" s="5" t="str">
        <f>IF($H14="-"," ",IF((VLOOKUP($H14,All!$A:$AK,COLUMN()-5,FALSE)=0),"",VLOOKUP($H14,All!$A:$AK,COLUMN()-5,FALSE)))</f>
        <v xml:space="preserve"> </v>
      </c>
      <c r="Z14" s="24" t="str">
        <f>IF($H14="-"," ",IF((VLOOKUP($H14,All!$A:$AK,COLUMN()-4,FALSE)=0),"",VLOOKUP($H14,All!$A:$AK,COLUMN()-4,FALSE)))</f>
        <v xml:space="preserve"> </v>
      </c>
      <c r="AA14" s="25" t="str">
        <f>IF($H14="-"," ",IF((VLOOKUP($H14,All!$A:$AK,COLUMN()-4,FALSE)=0),"",VLOOKUP($H14,All!$A:$AK,COLUMN()-4,FALSE)))</f>
        <v xml:space="preserve"> </v>
      </c>
      <c r="AB14" s="24" t="str">
        <f>IF($H14="-"," ",IF((VLOOKUP($H14,All!$A:$AK,COLUMN()-4,FALSE)=0),"",VLOOKUP($H14,All!$A:$AK,COLUMN()-4,FALSE)))</f>
        <v xml:space="preserve"> </v>
      </c>
      <c r="AC14" s="24" t="str">
        <f>IF($H14="-"," ",IF((VLOOKUP($H14,All!$A:$AK,COLUMN()-4,FALSE)=0),"",VLOOKUP($H14,All!$A:$AK,COLUMN()-4,FALSE)))</f>
        <v xml:space="preserve"> </v>
      </c>
      <c r="AD14" s="24" t="str">
        <f>IF($H14="-"," ",IF((VLOOKUP($H14,All!$A:$AK,COLUMN()-4,FALSE)=0),"",VLOOKUP($H14,All!$A:$AK,COLUMN()-4,FALSE)))</f>
        <v xml:space="preserve"> </v>
      </c>
      <c r="AE14" s="24" t="str">
        <f>IF($H14="-"," ",IF((VLOOKUP($H14,All!$A:$AK,COLUMN()-4,FALSE)=0),"",VLOOKUP($H14,All!$A:$AK,COLUMN()-4,FALSE)))</f>
        <v xml:space="preserve"> </v>
      </c>
      <c r="AF14" s="20" t="str">
        <f>IF($H14="-"," ",IF((VLOOKUP($H14,All!$A:$AK,COLUMN()-4,FALSE)=0),"",VLOOKUP($H14,All!$A:$AK,COLUMN()-4,FALSE)))</f>
        <v xml:space="preserve"> </v>
      </c>
      <c r="AG14" s="24" t="str">
        <f>IF($H14="-"," ",IF((VLOOKUP($H14,All!$A:$AK,COLUMN()-4,FALSE)=0),"",VLOOKUP($H14,All!$A:$AK,COLUMN()-4,FALSE)))</f>
        <v xml:space="preserve"> </v>
      </c>
      <c r="AH14" s="24" t="str">
        <f>IF($H14="-"," ",IF((VLOOKUP($H14,All!$A:$AK,COLUMN()-4,FALSE)=0),"",VLOOKUP($H14,All!$A:$AK,COLUMN()-4,FALSE)))</f>
        <v xml:space="preserve"> </v>
      </c>
      <c r="AI14" s="24" t="str">
        <f>IF($H14="-"," ",IF((VLOOKUP($H14,All!$A:$AK,COLUMN()-4,FALSE)=0),"",VLOOKUP($H14,All!$A:$AK,COLUMN()-4,FALSE)))</f>
        <v xml:space="preserve"> </v>
      </c>
      <c r="AJ14" s="24" t="str">
        <f>IF($H14="-"," ",IF((VLOOKUP($H14,All!$A:$AK,COLUMN()-4,FALSE)=0),"",VLOOKUP($H14,All!$A:$AK,COLUMN()-4,FALSE)))</f>
        <v xml:space="preserve"> </v>
      </c>
      <c r="AK14" s="24" t="str">
        <f>IF($H14="-"," ",IF((VLOOKUP($H14,All!$A:$AK,COLUMN()-4,FALSE)=0),"",VLOOKUP($H14,All!$A:$AK,COLUMN()-4,FALSE)))</f>
        <v xml:space="preserve"> </v>
      </c>
      <c r="AL14" s="24" t="str">
        <f>IF($H14="-"," ",IF((VLOOKUP($H14,All!$A:$AK,COLUMN()-4,FALSE)=0),"",VLOOKUP($H14,All!$A:$AK,COLUMN()-4,FALSE)))</f>
        <v xml:space="preserve"> </v>
      </c>
      <c r="AM14" s="22" t="str">
        <f>IF($H14="-"," ",IF((VLOOKUP($H14,All!$A:$AK,COLUMN()-3,FALSE)=0),"",VLOOKUP($H14,All!$A:$AK,COLUMN()-3,FALSE)))</f>
        <v xml:space="preserve"> </v>
      </c>
      <c r="AN14" s="66" t="str">
        <f>IF($H14="-"," ",IF((VLOOKUP($H14,All!$A:$AK,COLUMN()-3,FALSE)=0),"",VLOOKUP($H14,All!$A:$AK,COLUMN()-3,FALSE)))</f>
        <v xml:space="preserve"> </v>
      </c>
    </row>
    <row r="15" spans="1:61" ht="55.25" customHeight="1">
      <c r="A15" s="231"/>
      <c r="B15" s="148">
        <v>3</v>
      </c>
      <c r="C15" s="1"/>
      <c r="D15" s="30"/>
      <c r="E15" s="30"/>
      <c r="F15" s="1"/>
      <c r="G15" s="3" t="str">
        <f>IF($H15="-"," ",IF((VLOOKUP($H15,All!$A:$AK,COLUMN()-5,FALSE)=0),"",VLOOKUP($H15,All!$A:$AK,COLUMN()-5,FALSE)))</f>
        <v xml:space="preserve"> </v>
      </c>
      <c r="H15" s="7" t="str">
        <f t="shared" si="1"/>
        <v>-</v>
      </c>
      <c r="I15" s="3" t="str">
        <f>IF($H15="-"," ",IF((VLOOKUP($H15,All!$A:$AK,COLUMN()-5,FALSE)=0),"",VLOOKUP($H15,All!$A:$AK,COLUMN()-5,FALSE)))</f>
        <v xml:space="preserve"> </v>
      </c>
      <c r="J15" s="3" t="str">
        <f>IF($H15="-"," ",IF((VLOOKUP($H15,All!$A:$AK,COLUMN()-5,FALSE)=0),"",VLOOKUP($H15,All!$A:$AK,COLUMN()-5,FALSE)))</f>
        <v xml:space="preserve"> </v>
      </c>
      <c r="K15" s="3" t="str">
        <f>IF($H15="-"," ",IF((VLOOKUP($H15,All!$A:$AK,COLUMN()-5,FALSE)=0),"",VLOOKUP($H15,All!$A:$AK,COLUMN()-5,FALSE)))</f>
        <v xml:space="preserve"> </v>
      </c>
      <c r="L15" s="39" t="str">
        <f>IF($H15="-"," ",IF((VLOOKUP($H15,All!$A:$AK,COLUMN()-5,FALSE)=0),"",VLOOKUP($H15,All!$A:$AK,COLUMN()-5,FALSE)))</f>
        <v xml:space="preserve"> </v>
      </c>
      <c r="M15" s="40" t="str">
        <f>IF($H15="-"," ",IF((VLOOKUP($H15,All!$A:$AK,COLUMN()-5,FALSE)=0),"",VLOOKUP($H15,All!$A:$AK,COLUMN()-5,FALSE)))</f>
        <v xml:space="preserve"> </v>
      </c>
      <c r="N15" s="3" t="str">
        <f>IF($H15="-"," ",IF((VLOOKUP($H15,All!$A:$AK,COLUMN()-5,FALSE)=0),"",VLOOKUP($H15,All!$A:$AK,COLUMN()-5,FALSE)))</f>
        <v xml:space="preserve"> </v>
      </c>
      <c r="O15" s="3" t="str">
        <f>IF($H15="-"," ",IF((VLOOKUP($H15,All!$A:$AK,COLUMN()-5,FALSE)=0),"",VLOOKUP($H15,All!$A:$AK,COLUMN()-5,FALSE)))</f>
        <v xml:space="preserve"> </v>
      </c>
      <c r="P15" s="3" t="str">
        <f>IF($H15="-"," ",IF((VLOOKUP($H15,All!$A:$AK,COLUMN()-5,FALSE)=0),"",VLOOKUP($H15,All!$A:$AK,COLUMN()-5,FALSE)))</f>
        <v xml:space="preserve"> </v>
      </c>
      <c r="Q15" s="3" t="str">
        <f>IF($H15="-"," ",IF((VLOOKUP($H15,All!$A:$AK,COLUMN()-5,FALSE)=0),"",VLOOKUP($H15,All!$A:$AK,COLUMN()-5,FALSE)))</f>
        <v xml:space="preserve"> </v>
      </c>
      <c r="R15" s="39" t="str">
        <f>IF($H15="-"," ",IF((VLOOKUP($H15,All!$A:$AK,COLUMN()-5,FALSE)=0),"",VLOOKUP($H15,All!$A:$AK,COLUMN()-5,FALSE)))</f>
        <v xml:space="preserve"> </v>
      </c>
      <c r="S15" s="40" t="str">
        <f>IF($H15="-"," ",IF((VLOOKUP($H15,All!$A:$AK,COLUMN()-5,FALSE)=0),"",VLOOKUP($H15,All!$A:$AK,COLUMN()-5,FALSE)))</f>
        <v xml:space="preserve"> </v>
      </c>
      <c r="T15" s="3" t="str">
        <f>IF($H15="-"," ",IF((VLOOKUP($H15,All!$A:$AK,COLUMN()-5,FALSE)=0),"",VLOOKUP($H15,All!$A:$AK,COLUMN()-5,FALSE)))</f>
        <v xml:space="preserve"> </v>
      </c>
      <c r="U15" s="3" t="str">
        <f>IF($H15="-"," ",IF((VLOOKUP($H15,All!$A:$AK,COLUMN()-5,FALSE)=0),"",VLOOKUP($H15,All!$A:$AK,COLUMN()-5,FALSE)))</f>
        <v xml:space="preserve"> </v>
      </c>
      <c r="V15" s="3" t="str">
        <f>IF($H15="-"," ",IF((VLOOKUP($H15,All!$A:$AK,COLUMN()-5,FALSE)=0),"",VLOOKUP($H15,All!$A:$AK,COLUMN()-5,FALSE)))</f>
        <v xml:space="preserve"> </v>
      </c>
      <c r="W15" s="3" t="str">
        <f>IF($H15="-"," ",IF((VLOOKUP($H15,All!$A:$AK,COLUMN()-5,FALSE)=0),"",VLOOKUP($H15,All!$A:$AK,COLUMN()-5,FALSE)))</f>
        <v xml:space="preserve"> </v>
      </c>
      <c r="X15" s="3" t="str">
        <f>IF($H15="-"," ",IF((VLOOKUP($H15,All!$A:$AK,COLUMN()-5,FALSE)=0),"",VLOOKUP($H15,All!$A:$AK,COLUMN()-5,FALSE)))</f>
        <v xml:space="preserve"> </v>
      </c>
      <c r="Y15" s="3" t="str">
        <f>IF($H15="-"," ",IF((VLOOKUP($H15,All!$A:$AK,COLUMN()-5,FALSE)=0),"",VLOOKUP($H15,All!$A:$AK,COLUMN()-5,FALSE)))</f>
        <v xml:space="preserve"> </v>
      </c>
      <c r="Z15" s="14" t="str">
        <f>IF($H15="-"," ",IF((VLOOKUP($H15,All!$A:$AK,COLUMN()-4,FALSE)=0),"",VLOOKUP($H15,All!$A:$AK,COLUMN()-4,FALSE)))</f>
        <v xml:space="preserve"> </v>
      </c>
      <c r="AA15" s="15" t="str">
        <f>IF($H15="-"," ",IF((VLOOKUP($H15,All!$A:$AK,COLUMN()-4,FALSE)=0),"",VLOOKUP($H15,All!$A:$AK,COLUMN()-4,FALSE)))</f>
        <v xml:space="preserve"> </v>
      </c>
      <c r="AB15" s="14" t="str">
        <f>IF($H15="-"," ",IF((VLOOKUP($H15,All!$A:$AK,COLUMN()-4,FALSE)=0),"",VLOOKUP($H15,All!$A:$AK,COLUMN()-4,FALSE)))</f>
        <v xml:space="preserve"> </v>
      </c>
      <c r="AC15" s="14" t="str">
        <f>IF($H15="-"," ",IF((VLOOKUP($H15,All!$A:$AK,COLUMN()-4,FALSE)=0),"",VLOOKUP($H15,All!$A:$AK,COLUMN()-4,FALSE)))</f>
        <v xml:space="preserve"> </v>
      </c>
      <c r="AD15" s="14" t="str">
        <f>IF($H15="-"," ",IF((VLOOKUP($H15,All!$A:$AK,COLUMN()-4,FALSE)=0),"",VLOOKUP($H15,All!$A:$AK,COLUMN()-4,FALSE)))</f>
        <v xml:space="preserve"> </v>
      </c>
      <c r="AE15" s="14" t="str">
        <f>IF($H15="-"," ",IF((VLOOKUP($H15,All!$A:$AK,COLUMN()-4,FALSE)=0),"",VLOOKUP($H15,All!$A:$AK,COLUMN()-4,FALSE)))</f>
        <v xml:space="preserve"> </v>
      </c>
      <c r="AF15" s="10" t="str">
        <f>IF($H15="-"," ",IF((VLOOKUP($H15,All!$A:$AK,COLUMN()-4,FALSE)=0),"",VLOOKUP($H15,All!$A:$AK,COLUMN()-4,FALSE)))</f>
        <v xml:space="preserve"> </v>
      </c>
      <c r="AG15" s="14" t="str">
        <f>IF($H15="-"," ",IF((VLOOKUP($H15,All!$A:$AK,COLUMN()-4,FALSE)=0),"",VLOOKUP($H15,All!$A:$AK,COLUMN()-4,FALSE)))</f>
        <v xml:space="preserve"> </v>
      </c>
      <c r="AH15" s="14" t="str">
        <f>IF($H15="-"," ",IF((VLOOKUP($H15,All!$A:$AK,COLUMN()-4,FALSE)=0),"",VLOOKUP($H15,All!$A:$AK,COLUMN()-4,FALSE)))</f>
        <v xml:space="preserve"> </v>
      </c>
      <c r="AI15" s="14" t="str">
        <f>IF($H15="-"," ",IF((VLOOKUP($H15,All!$A:$AK,COLUMN()-4,FALSE)=0),"",VLOOKUP($H15,All!$A:$AK,COLUMN()-4,FALSE)))</f>
        <v xml:space="preserve"> </v>
      </c>
      <c r="AJ15" s="14" t="str">
        <f>IF($H15="-"," ",IF((VLOOKUP($H15,All!$A:$AK,COLUMN()-4,FALSE)=0),"",VLOOKUP($H15,All!$A:$AK,COLUMN()-4,FALSE)))</f>
        <v xml:space="preserve"> </v>
      </c>
      <c r="AK15" s="14" t="str">
        <f>IF($H15="-"," ",IF((VLOOKUP($H15,All!$A:$AK,COLUMN()-4,FALSE)=0),"",VLOOKUP($H15,All!$A:$AK,COLUMN()-4,FALSE)))</f>
        <v xml:space="preserve"> </v>
      </c>
      <c r="AL15" s="14" t="str">
        <f>IF($H15="-"," ",IF((VLOOKUP($H15,All!$A:$AK,COLUMN()-4,FALSE)=0),"",VLOOKUP($H15,All!$A:$AK,COLUMN()-4,FALSE)))</f>
        <v xml:space="preserve"> </v>
      </c>
      <c r="AM15" s="12" t="str">
        <f>IF($H15="-"," ",IF((VLOOKUP($H15,All!$A:$AK,COLUMN()-3,FALSE)=0),"",VLOOKUP($H15,All!$A:$AK,COLUMN()-3,FALSE)))</f>
        <v xml:space="preserve"> </v>
      </c>
      <c r="AN15" s="65" t="str">
        <f>IF($H15="-"," ",IF((VLOOKUP($H15,All!$A:$AK,COLUMN()-3,FALSE)=0),"",VLOOKUP($H15,All!$A:$AK,COLUMN()-3,FALSE)))</f>
        <v xml:space="preserve"> </v>
      </c>
    </row>
    <row r="16" spans="1:61" ht="55.25" customHeight="1">
      <c r="A16" s="231" t="s">
        <v>56</v>
      </c>
      <c r="B16" s="147">
        <v>4</v>
      </c>
      <c r="C16" s="2"/>
      <c r="D16" s="31"/>
      <c r="E16" s="31"/>
      <c r="F16" s="2"/>
      <c r="G16" s="5" t="str">
        <f>IF($H16="-"," ",IF((VLOOKUP($H16,All!$A:$AK,COLUMN()-5,FALSE)=0),"",VLOOKUP($H16,All!$A:$AK,COLUMN()-5,FALSE)))</f>
        <v xml:space="preserve"> </v>
      </c>
      <c r="H16" s="17" t="str">
        <f t="shared" si="1"/>
        <v>-</v>
      </c>
      <c r="I16" s="5" t="str">
        <f>IF($H16="-"," ",IF((VLOOKUP($H16,All!$A:$AK,COLUMN()-5,FALSE)=0),"",VLOOKUP($H16,All!$A:$AK,COLUMN()-5,FALSE)))</f>
        <v xml:space="preserve"> </v>
      </c>
      <c r="J16" s="5" t="str">
        <f>IF($H16="-"," ",IF((VLOOKUP($H16,All!$A:$AK,COLUMN()-5,FALSE)=0),"",VLOOKUP($H16,All!$A:$AK,COLUMN()-5,FALSE)))</f>
        <v xml:space="preserve"> </v>
      </c>
      <c r="K16" s="5" t="str">
        <f>IF($H16="-"," ",IF((VLOOKUP($H16,All!$A:$AK,COLUMN()-5,FALSE)=0),"",VLOOKUP($H16,All!$A:$AK,COLUMN()-5,FALSE)))</f>
        <v xml:space="preserve"> </v>
      </c>
      <c r="L16" s="41" t="str">
        <f>IF($H16="-"," ",IF((VLOOKUP($H16,All!$A:$AK,COLUMN()-5,FALSE)=0),"",VLOOKUP($H16,All!$A:$AK,COLUMN()-5,FALSE)))</f>
        <v xml:space="preserve"> </v>
      </c>
      <c r="M16" s="42" t="str">
        <f>IF($H16="-"," ",IF((VLOOKUP($H16,All!$A:$AK,COLUMN()-5,FALSE)=0),"",VLOOKUP($H16,All!$A:$AK,COLUMN()-5,FALSE)))</f>
        <v xml:space="preserve"> </v>
      </c>
      <c r="N16" s="5" t="str">
        <f>IF($H16="-"," ",IF((VLOOKUP($H16,All!$A:$AK,COLUMN()-5,FALSE)=0),"",VLOOKUP($H16,All!$A:$AK,COLUMN()-5,FALSE)))</f>
        <v xml:space="preserve"> </v>
      </c>
      <c r="O16" s="5" t="str">
        <f>IF($H16="-"," ",IF((VLOOKUP($H16,All!$A:$AK,COLUMN()-5,FALSE)=0),"",VLOOKUP($H16,All!$A:$AK,COLUMN()-5,FALSE)))</f>
        <v xml:space="preserve"> </v>
      </c>
      <c r="P16" s="5" t="str">
        <f>IF($H16="-"," ",IF((VLOOKUP($H16,All!$A:$AK,COLUMN()-5,FALSE)=0),"",VLOOKUP($H16,All!$A:$AK,COLUMN()-5,FALSE)))</f>
        <v xml:space="preserve"> </v>
      </c>
      <c r="Q16" s="5" t="str">
        <f>IF($H16="-"," ",IF((VLOOKUP($H16,All!$A:$AK,COLUMN()-5,FALSE)=0),"",VLOOKUP($H16,All!$A:$AK,COLUMN()-5,FALSE)))</f>
        <v xml:space="preserve"> </v>
      </c>
      <c r="R16" s="41" t="str">
        <f>IF($H16="-"," ",IF((VLOOKUP($H16,All!$A:$AK,COLUMN()-5,FALSE)=0),"",VLOOKUP($H16,All!$A:$AK,COLUMN()-5,FALSE)))</f>
        <v xml:space="preserve"> </v>
      </c>
      <c r="S16" s="42" t="str">
        <f>IF($H16="-"," ",IF((VLOOKUP($H16,All!$A:$AK,COLUMN()-5,FALSE)=0),"",VLOOKUP($H16,All!$A:$AK,COLUMN()-5,FALSE)))</f>
        <v xml:space="preserve"> </v>
      </c>
      <c r="T16" s="5" t="str">
        <f>IF($H16="-"," ",IF((VLOOKUP($H16,All!$A:$AK,COLUMN()-5,FALSE)=0),"",VLOOKUP($H16,All!$A:$AK,COLUMN()-5,FALSE)))</f>
        <v xml:space="preserve"> </v>
      </c>
      <c r="U16" s="5" t="str">
        <f>IF($H16="-"," ",IF((VLOOKUP($H16,All!$A:$AK,COLUMN()-5,FALSE)=0),"",VLOOKUP($H16,All!$A:$AK,COLUMN()-5,FALSE)))</f>
        <v xml:space="preserve"> </v>
      </c>
      <c r="V16" s="5" t="str">
        <f>IF($H16="-"," ",IF((VLOOKUP($H16,All!$A:$AK,COLUMN()-5,FALSE)=0),"",VLOOKUP($H16,All!$A:$AK,COLUMN()-5,FALSE)))</f>
        <v xml:space="preserve"> </v>
      </c>
      <c r="W16" s="5" t="str">
        <f>IF($H16="-"," ",IF((VLOOKUP($H16,All!$A:$AK,COLUMN()-5,FALSE)=0),"",VLOOKUP($H16,All!$A:$AK,COLUMN()-5,FALSE)))</f>
        <v xml:space="preserve"> </v>
      </c>
      <c r="X16" s="5" t="str">
        <f>IF($H16="-"," ",IF((VLOOKUP($H16,All!$A:$AK,COLUMN()-5,FALSE)=0),"",VLOOKUP($H16,All!$A:$AK,COLUMN()-5,FALSE)))</f>
        <v xml:space="preserve"> </v>
      </c>
      <c r="Y16" s="5" t="str">
        <f>IF($H16="-"," ",IF((VLOOKUP($H16,All!$A:$AK,COLUMN()-5,FALSE)=0),"",VLOOKUP($H16,All!$A:$AK,COLUMN()-5,FALSE)))</f>
        <v xml:space="preserve"> </v>
      </c>
      <c r="Z16" s="24" t="str">
        <f>IF($H16="-"," ",IF((VLOOKUP($H16,All!$A:$AK,COLUMN()-4,FALSE)=0),"",VLOOKUP($H16,All!$A:$AK,COLUMN()-4,FALSE)))</f>
        <v xml:space="preserve"> </v>
      </c>
      <c r="AA16" s="25" t="str">
        <f>IF($H16="-"," ",IF((VLOOKUP($H16,All!$A:$AK,COLUMN()-4,FALSE)=0),"",VLOOKUP($H16,All!$A:$AK,COLUMN()-4,FALSE)))</f>
        <v xml:space="preserve"> </v>
      </c>
      <c r="AB16" s="24" t="str">
        <f>IF($H16="-"," ",IF((VLOOKUP($H16,All!$A:$AK,COLUMN()-4,FALSE)=0),"",VLOOKUP($H16,All!$A:$AK,COLUMN()-4,FALSE)))</f>
        <v xml:space="preserve"> </v>
      </c>
      <c r="AC16" s="24" t="str">
        <f>IF($H16="-"," ",IF((VLOOKUP($H16,All!$A:$AK,COLUMN()-4,FALSE)=0),"",VLOOKUP($H16,All!$A:$AK,COLUMN()-4,FALSE)))</f>
        <v xml:space="preserve"> </v>
      </c>
      <c r="AD16" s="24" t="str">
        <f>IF($H16="-"," ",IF((VLOOKUP($H16,All!$A:$AK,COLUMN()-4,FALSE)=0),"",VLOOKUP($H16,All!$A:$AK,COLUMN()-4,FALSE)))</f>
        <v xml:space="preserve"> </v>
      </c>
      <c r="AE16" s="24" t="str">
        <f>IF($H16="-"," ",IF((VLOOKUP($H16,All!$A:$AK,COLUMN()-4,FALSE)=0),"",VLOOKUP($H16,All!$A:$AK,COLUMN()-4,FALSE)))</f>
        <v xml:space="preserve"> </v>
      </c>
      <c r="AF16" s="20" t="str">
        <f>IF($H16="-"," ",IF((VLOOKUP($H16,All!$A:$AK,COLUMN()-4,FALSE)=0),"",VLOOKUP($H16,All!$A:$AK,COLUMN()-4,FALSE)))</f>
        <v xml:space="preserve"> </v>
      </c>
      <c r="AG16" s="24" t="str">
        <f>IF($H16="-"," ",IF((VLOOKUP($H16,All!$A:$AK,COLUMN()-4,FALSE)=0),"",VLOOKUP($H16,All!$A:$AK,COLUMN()-4,FALSE)))</f>
        <v xml:space="preserve"> </v>
      </c>
      <c r="AH16" s="24" t="str">
        <f>IF($H16="-"," ",IF((VLOOKUP($H16,All!$A:$AK,COLUMN()-4,FALSE)=0),"",VLOOKUP($H16,All!$A:$AK,COLUMN()-4,FALSE)))</f>
        <v xml:space="preserve"> </v>
      </c>
      <c r="AI16" s="24" t="str">
        <f>IF($H16="-"," ",IF((VLOOKUP($H16,All!$A:$AK,COLUMN()-4,FALSE)=0),"",VLOOKUP($H16,All!$A:$AK,COLUMN()-4,FALSE)))</f>
        <v xml:space="preserve"> </v>
      </c>
      <c r="AJ16" s="24" t="str">
        <f>IF($H16="-"," ",IF((VLOOKUP($H16,All!$A:$AK,COLUMN()-4,FALSE)=0),"",VLOOKUP($H16,All!$A:$AK,COLUMN()-4,FALSE)))</f>
        <v xml:space="preserve"> </v>
      </c>
      <c r="AK16" s="24" t="str">
        <f>IF($H16="-"," ",IF((VLOOKUP($H16,All!$A:$AK,COLUMN()-4,FALSE)=0),"",VLOOKUP($H16,All!$A:$AK,COLUMN()-4,FALSE)))</f>
        <v xml:space="preserve"> </v>
      </c>
      <c r="AL16" s="24" t="str">
        <f>IF($H16="-"," ",IF((VLOOKUP($H16,All!$A:$AK,COLUMN()-4,FALSE)=0),"",VLOOKUP($H16,All!$A:$AK,COLUMN()-4,FALSE)))</f>
        <v xml:space="preserve"> </v>
      </c>
      <c r="AM16" s="22" t="str">
        <f>IF($H16="-"," ",IF((VLOOKUP($H16,All!$A:$AK,COLUMN()-3,FALSE)=0),"",VLOOKUP($H16,All!$A:$AK,COLUMN()-3,FALSE)))</f>
        <v xml:space="preserve"> </v>
      </c>
      <c r="AN16" s="66" t="str">
        <f>IF($H16="-"," ",IF((VLOOKUP($H16,All!$A:$AK,COLUMN()-3,FALSE)=0),"",VLOOKUP($H16,All!$A:$AK,COLUMN()-3,FALSE)))</f>
        <v xml:space="preserve"> </v>
      </c>
    </row>
    <row r="17" spans="1:40" ht="55.25" customHeight="1">
      <c r="A17" s="231"/>
      <c r="B17" s="148">
        <v>5</v>
      </c>
      <c r="C17" s="1"/>
      <c r="D17" s="30"/>
      <c r="E17" s="30"/>
      <c r="F17" s="1"/>
      <c r="G17" s="3" t="str">
        <f>IF($H17="-"," ",IF((VLOOKUP($H17,All!$A:$AK,COLUMN()-5,FALSE)=0),"",VLOOKUP($H17,All!$A:$AK,COLUMN()-5,FALSE)))</f>
        <v xml:space="preserve"> </v>
      </c>
      <c r="H17" s="7" t="str">
        <f t="shared" si="1"/>
        <v>-</v>
      </c>
      <c r="I17" s="3" t="str">
        <f>IF($H17="-"," ",IF((VLOOKUP($H17,All!$A:$AK,COLUMN()-5,FALSE)=0),"",VLOOKUP($H17,All!$A:$AK,COLUMN()-5,FALSE)))</f>
        <v xml:space="preserve"> </v>
      </c>
      <c r="J17" s="3" t="str">
        <f>IF($H17="-"," ",IF((VLOOKUP($H17,All!$A:$AK,COLUMN()-5,FALSE)=0),"",VLOOKUP($H17,All!$A:$AK,COLUMN()-5,FALSE)))</f>
        <v xml:space="preserve"> </v>
      </c>
      <c r="K17" s="3" t="str">
        <f>IF($H17="-"," ",IF((VLOOKUP($H17,All!$A:$AK,COLUMN()-5,FALSE)=0),"",VLOOKUP($H17,All!$A:$AK,COLUMN()-5,FALSE)))</f>
        <v xml:space="preserve"> </v>
      </c>
      <c r="L17" s="39" t="str">
        <f>IF($H17="-"," ",IF((VLOOKUP($H17,All!$A:$AK,COLUMN()-5,FALSE)=0),"",VLOOKUP($H17,All!$A:$AK,COLUMN()-5,FALSE)))</f>
        <v xml:space="preserve"> </v>
      </c>
      <c r="M17" s="40" t="str">
        <f>IF($H17="-"," ",IF((VLOOKUP($H17,All!$A:$AK,COLUMN()-5,FALSE)=0),"",VLOOKUP($H17,All!$A:$AK,COLUMN()-5,FALSE)))</f>
        <v xml:space="preserve"> </v>
      </c>
      <c r="N17" s="3" t="str">
        <f>IF($H17="-"," ",IF((VLOOKUP($H17,All!$A:$AK,COLUMN()-5,FALSE)=0),"",VLOOKUP($H17,All!$A:$AK,COLUMN()-5,FALSE)))</f>
        <v xml:space="preserve"> </v>
      </c>
      <c r="O17" s="3" t="str">
        <f>IF($H17="-"," ",IF((VLOOKUP($H17,All!$A:$AK,COLUMN()-5,FALSE)=0),"",VLOOKUP($H17,All!$A:$AK,COLUMN()-5,FALSE)))</f>
        <v xml:space="preserve"> </v>
      </c>
      <c r="P17" s="3" t="str">
        <f>IF($H17="-"," ",IF((VLOOKUP($H17,All!$A:$AK,COLUMN()-5,FALSE)=0),"",VLOOKUP($H17,All!$A:$AK,COLUMN()-5,FALSE)))</f>
        <v xml:space="preserve"> </v>
      </c>
      <c r="Q17" s="3" t="str">
        <f>IF($H17="-"," ",IF((VLOOKUP($H17,All!$A:$AK,COLUMN()-5,FALSE)=0),"",VLOOKUP($H17,All!$A:$AK,COLUMN()-5,FALSE)))</f>
        <v xml:space="preserve"> </v>
      </c>
      <c r="R17" s="39" t="str">
        <f>IF($H17="-"," ",IF((VLOOKUP($H17,All!$A:$AK,COLUMN()-5,FALSE)=0),"",VLOOKUP($H17,All!$A:$AK,COLUMN()-5,FALSE)))</f>
        <v xml:space="preserve"> </v>
      </c>
      <c r="S17" s="40" t="str">
        <f>IF($H17="-"," ",IF((VLOOKUP($H17,All!$A:$AK,COLUMN()-5,FALSE)=0),"",VLOOKUP($H17,All!$A:$AK,COLUMN()-5,FALSE)))</f>
        <v xml:space="preserve"> </v>
      </c>
      <c r="T17" s="3" t="str">
        <f>IF($H17="-"," ",IF((VLOOKUP($H17,All!$A:$AK,COLUMN()-5,FALSE)=0),"",VLOOKUP($H17,All!$A:$AK,COLUMN()-5,FALSE)))</f>
        <v xml:space="preserve"> </v>
      </c>
      <c r="U17" s="3" t="str">
        <f>IF($H17="-"," ",IF((VLOOKUP($H17,All!$A:$AK,COLUMN()-5,FALSE)=0),"",VLOOKUP($H17,All!$A:$AK,COLUMN()-5,FALSE)))</f>
        <v xml:space="preserve"> </v>
      </c>
      <c r="V17" s="3" t="str">
        <f>IF($H17="-"," ",IF((VLOOKUP($H17,All!$A:$AK,COLUMN()-5,FALSE)=0),"",VLOOKUP($H17,All!$A:$AK,COLUMN()-5,FALSE)))</f>
        <v xml:space="preserve"> </v>
      </c>
      <c r="W17" s="3" t="str">
        <f>IF($H17="-"," ",IF((VLOOKUP($H17,All!$A:$AK,COLUMN()-5,FALSE)=0),"",VLOOKUP($H17,All!$A:$AK,COLUMN()-5,FALSE)))</f>
        <v xml:space="preserve"> </v>
      </c>
      <c r="X17" s="3" t="str">
        <f>IF($H17="-"," ",IF((VLOOKUP($H17,All!$A:$AK,COLUMN()-5,FALSE)=0),"",VLOOKUP($H17,All!$A:$AK,COLUMN()-5,FALSE)))</f>
        <v xml:space="preserve"> </v>
      </c>
      <c r="Y17" s="3" t="str">
        <f>IF($H17="-"," ",IF((VLOOKUP($H17,All!$A:$AK,COLUMN()-5,FALSE)=0),"",VLOOKUP($H17,All!$A:$AK,COLUMN()-5,FALSE)))</f>
        <v xml:space="preserve"> </v>
      </c>
      <c r="Z17" s="14" t="str">
        <f>IF($H17="-"," ",IF((VLOOKUP($H17,All!$A:$AK,COLUMN()-4,FALSE)=0),"",VLOOKUP($H17,All!$A:$AK,COLUMN()-4,FALSE)))</f>
        <v xml:space="preserve"> </v>
      </c>
      <c r="AA17" s="15" t="str">
        <f>IF($H17="-"," ",IF((VLOOKUP($H17,All!$A:$AK,COLUMN()-4,FALSE)=0),"",VLOOKUP($H17,All!$A:$AK,COLUMN()-4,FALSE)))</f>
        <v xml:space="preserve"> </v>
      </c>
      <c r="AB17" s="14" t="str">
        <f>IF($H17="-"," ",IF((VLOOKUP($H17,All!$A:$AK,COLUMN()-4,FALSE)=0),"",VLOOKUP($H17,All!$A:$AK,COLUMN()-4,FALSE)))</f>
        <v xml:space="preserve"> </v>
      </c>
      <c r="AC17" s="14" t="str">
        <f>IF($H17="-"," ",IF((VLOOKUP($H17,All!$A:$AK,COLUMN()-4,FALSE)=0),"",VLOOKUP($H17,All!$A:$AK,COLUMN()-4,FALSE)))</f>
        <v xml:space="preserve"> </v>
      </c>
      <c r="AD17" s="14" t="str">
        <f>IF($H17="-"," ",IF((VLOOKUP($H17,All!$A:$AK,COLUMN()-4,FALSE)=0),"",VLOOKUP($H17,All!$A:$AK,COLUMN()-4,FALSE)))</f>
        <v xml:space="preserve"> </v>
      </c>
      <c r="AE17" s="14" t="str">
        <f>IF($H17="-"," ",IF((VLOOKUP($H17,All!$A:$AK,COLUMN()-4,FALSE)=0),"",VLOOKUP($H17,All!$A:$AK,COLUMN()-4,FALSE)))</f>
        <v xml:space="preserve"> </v>
      </c>
      <c r="AF17" s="10" t="str">
        <f>IF($H17="-"," ",IF((VLOOKUP($H17,All!$A:$AK,COLUMN()-4,FALSE)=0),"",VLOOKUP($H17,All!$A:$AK,COLUMN()-4,FALSE)))</f>
        <v xml:space="preserve"> </v>
      </c>
      <c r="AG17" s="14" t="str">
        <f>IF($H17="-"," ",IF((VLOOKUP($H17,All!$A:$AK,COLUMN()-4,FALSE)=0),"",VLOOKUP($H17,All!$A:$AK,COLUMN()-4,FALSE)))</f>
        <v xml:space="preserve"> </v>
      </c>
      <c r="AH17" s="14" t="str">
        <f>IF($H17="-"," ",IF((VLOOKUP($H17,All!$A:$AK,COLUMN()-4,FALSE)=0),"",VLOOKUP($H17,All!$A:$AK,COLUMN()-4,FALSE)))</f>
        <v xml:space="preserve"> </v>
      </c>
      <c r="AI17" s="14" t="str">
        <f>IF($H17="-"," ",IF((VLOOKUP($H17,All!$A:$AK,COLUMN()-4,FALSE)=0),"",VLOOKUP($H17,All!$A:$AK,COLUMN()-4,FALSE)))</f>
        <v xml:space="preserve"> </v>
      </c>
      <c r="AJ17" s="14" t="str">
        <f>IF($H17="-"," ",IF((VLOOKUP($H17,All!$A:$AK,COLUMN()-4,FALSE)=0),"",VLOOKUP($H17,All!$A:$AK,COLUMN()-4,FALSE)))</f>
        <v xml:space="preserve"> </v>
      </c>
      <c r="AK17" s="14" t="str">
        <f>IF($H17="-"," ",IF((VLOOKUP($H17,All!$A:$AK,COLUMN()-4,FALSE)=0),"",VLOOKUP($H17,All!$A:$AK,COLUMN()-4,FALSE)))</f>
        <v xml:space="preserve"> </v>
      </c>
      <c r="AL17" s="14" t="str">
        <f>IF($H17="-"," ",IF((VLOOKUP($H17,All!$A:$AK,COLUMN()-4,FALSE)=0),"",VLOOKUP($H17,All!$A:$AK,COLUMN()-4,FALSE)))</f>
        <v xml:space="preserve"> </v>
      </c>
      <c r="AM17" s="12" t="str">
        <f>IF($H17="-"," ",IF((VLOOKUP($H17,All!$A:$AK,COLUMN()-3,FALSE)=0),"",VLOOKUP($H17,All!$A:$AK,COLUMN()-3,FALSE)))</f>
        <v xml:space="preserve"> </v>
      </c>
      <c r="AN17" s="65" t="str">
        <f>IF($H17="-"," ",IF((VLOOKUP($H17,All!$A:$AK,COLUMN()-3,FALSE)=0),"",VLOOKUP($H17,All!$A:$AK,COLUMN()-3,FALSE)))</f>
        <v xml:space="preserve"> </v>
      </c>
    </row>
    <row r="18" spans="1:40" ht="55.25" customHeight="1">
      <c r="A18" s="231"/>
      <c r="B18" s="147">
        <v>6</v>
      </c>
      <c r="C18" s="2"/>
      <c r="D18" s="31"/>
      <c r="E18" s="31"/>
      <c r="F18" s="2"/>
      <c r="G18" s="5" t="str">
        <f>IF($H18="-"," ",IF((VLOOKUP($H18,All!$A:$AK,COLUMN()-5,FALSE)=0),"",VLOOKUP($H18,All!$A:$AK,COLUMN()-5,FALSE)))</f>
        <v xml:space="preserve"> </v>
      </c>
      <c r="H18" s="17" t="str">
        <f t="shared" si="1"/>
        <v>-</v>
      </c>
      <c r="I18" s="5" t="str">
        <f>IF($H18="-"," ",IF((VLOOKUP($H18,All!$A:$AK,COLUMN()-5,FALSE)=0),"",VLOOKUP($H18,All!$A:$AK,COLUMN()-5,FALSE)))</f>
        <v xml:space="preserve"> </v>
      </c>
      <c r="J18" s="5" t="str">
        <f>IF($H18="-"," ",IF((VLOOKUP($H18,All!$A:$AK,COLUMN()-5,FALSE)=0),"",VLOOKUP($H18,All!$A:$AK,COLUMN()-5,FALSE)))</f>
        <v xml:space="preserve"> </v>
      </c>
      <c r="K18" s="5" t="str">
        <f>IF($H18="-"," ",IF((VLOOKUP($H18,All!$A:$AK,COLUMN()-5,FALSE)=0),"",VLOOKUP($H18,All!$A:$AK,COLUMN()-5,FALSE)))</f>
        <v xml:space="preserve"> </v>
      </c>
      <c r="L18" s="41" t="str">
        <f>IF($H18="-"," ",IF((VLOOKUP($H18,All!$A:$AK,COLUMN()-5,FALSE)=0),"",VLOOKUP($H18,All!$A:$AK,COLUMN()-5,FALSE)))</f>
        <v xml:space="preserve"> </v>
      </c>
      <c r="M18" s="42" t="str">
        <f>IF($H18="-"," ",IF((VLOOKUP($H18,All!$A:$AK,COLUMN()-5,FALSE)=0),"",VLOOKUP($H18,All!$A:$AK,COLUMN()-5,FALSE)))</f>
        <v xml:space="preserve"> </v>
      </c>
      <c r="N18" s="5" t="str">
        <f>IF($H18="-"," ",IF((VLOOKUP($H18,All!$A:$AK,COLUMN()-5,FALSE)=0),"",VLOOKUP($H18,All!$A:$AK,COLUMN()-5,FALSE)))</f>
        <v xml:space="preserve"> </v>
      </c>
      <c r="O18" s="5" t="str">
        <f>IF($H18="-"," ",IF((VLOOKUP($H18,All!$A:$AK,COLUMN()-5,FALSE)=0),"",VLOOKUP($H18,All!$A:$AK,COLUMN()-5,FALSE)))</f>
        <v xml:space="preserve"> </v>
      </c>
      <c r="P18" s="5" t="str">
        <f>IF($H18="-"," ",IF((VLOOKUP($H18,All!$A:$AK,COLUMN()-5,FALSE)=0),"",VLOOKUP($H18,All!$A:$AK,COLUMN()-5,FALSE)))</f>
        <v xml:space="preserve"> </v>
      </c>
      <c r="Q18" s="5" t="str">
        <f>IF($H18="-"," ",IF((VLOOKUP($H18,All!$A:$AK,COLUMN()-5,FALSE)=0),"",VLOOKUP($H18,All!$A:$AK,COLUMN()-5,FALSE)))</f>
        <v xml:space="preserve"> </v>
      </c>
      <c r="R18" s="41" t="str">
        <f>IF($H18="-"," ",IF((VLOOKUP($H18,All!$A:$AK,COLUMN()-5,FALSE)=0),"",VLOOKUP($H18,All!$A:$AK,COLUMN()-5,FALSE)))</f>
        <v xml:space="preserve"> </v>
      </c>
      <c r="S18" s="42" t="str">
        <f>IF($H18="-"," ",IF((VLOOKUP($H18,All!$A:$AK,COLUMN()-5,FALSE)=0),"",VLOOKUP($H18,All!$A:$AK,COLUMN()-5,FALSE)))</f>
        <v xml:space="preserve"> </v>
      </c>
      <c r="T18" s="5" t="str">
        <f>IF($H18="-"," ",IF((VLOOKUP($H18,All!$A:$AK,COLUMN()-5,FALSE)=0),"",VLOOKUP($H18,All!$A:$AK,COLUMN()-5,FALSE)))</f>
        <v xml:space="preserve"> </v>
      </c>
      <c r="U18" s="5" t="str">
        <f>IF($H18="-"," ",IF((VLOOKUP($H18,All!$A:$AK,COLUMN()-5,FALSE)=0),"",VLOOKUP($H18,All!$A:$AK,COLUMN()-5,FALSE)))</f>
        <v xml:space="preserve"> </v>
      </c>
      <c r="V18" s="5" t="str">
        <f>IF($H18="-"," ",IF((VLOOKUP($H18,All!$A:$AK,COLUMN()-5,FALSE)=0),"",VLOOKUP($H18,All!$A:$AK,COLUMN()-5,FALSE)))</f>
        <v xml:space="preserve"> </v>
      </c>
      <c r="W18" s="5" t="str">
        <f>IF($H18="-"," ",IF((VLOOKUP($H18,All!$A:$AK,COLUMN()-5,FALSE)=0),"",VLOOKUP($H18,All!$A:$AK,COLUMN()-5,FALSE)))</f>
        <v xml:space="preserve"> </v>
      </c>
      <c r="X18" s="5" t="str">
        <f>IF($H18="-"," ",IF((VLOOKUP($H18,All!$A:$AK,COLUMN()-5,FALSE)=0),"",VLOOKUP($H18,All!$A:$AK,COLUMN()-5,FALSE)))</f>
        <v xml:space="preserve"> </v>
      </c>
      <c r="Y18" s="5" t="str">
        <f>IF($H18="-"," ",IF((VLOOKUP($H18,All!$A:$AK,COLUMN()-5,FALSE)=0),"",VLOOKUP($H18,All!$A:$AK,COLUMN()-5,FALSE)))</f>
        <v xml:space="preserve"> </v>
      </c>
      <c r="Z18" s="24" t="str">
        <f>IF($H18="-"," ",IF((VLOOKUP($H18,All!$A:$AK,COLUMN()-4,FALSE)=0),"",VLOOKUP($H18,All!$A:$AK,COLUMN()-4,FALSE)))</f>
        <v xml:space="preserve"> </v>
      </c>
      <c r="AA18" s="25" t="str">
        <f>IF($H18="-"," ",IF((VLOOKUP($H18,All!$A:$AK,COLUMN()-4,FALSE)=0),"",VLOOKUP($H18,All!$A:$AK,COLUMN()-4,FALSE)))</f>
        <v xml:space="preserve"> </v>
      </c>
      <c r="AB18" s="24" t="str">
        <f>IF($H18="-"," ",IF((VLOOKUP($H18,All!$A:$AK,COLUMN()-4,FALSE)=0),"",VLOOKUP($H18,All!$A:$AK,COLUMN()-4,FALSE)))</f>
        <v xml:space="preserve"> </v>
      </c>
      <c r="AC18" s="24" t="str">
        <f>IF($H18="-"," ",IF((VLOOKUP($H18,All!$A:$AK,COLUMN()-4,FALSE)=0),"",VLOOKUP($H18,All!$A:$AK,COLUMN()-4,FALSE)))</f>
        <v xml:space="preserve"> </v>
      </c>
      <c r="AD18" s="24" t="str">
        <f>IF($H18="-"," ",IF((VLOOKUP($H18,All!$A:$AK,COLUMN()-4,FALSE)=0),"",VLOOKUP($H18,All!$A:$AK,COLUMN()-4,FALSE)))</f>
        <v xml:space="preserve"> </v>
      </c>
      <c r="AE18" s="24" t="str">
        <f>IF($H18="-"," ",IF((VLOOKUP($H18,All!$A:$AK,COLUMN()-4,FALSE)=0),"",VLOOKUP($H18,All!$A:$AK,COLUMN()-4,FALSE)))</f>
        <v xml:space="preserve"> </v>
      </c>
      <c r="AF18" s="20" t="str">
        <f>IF($H18="-"," ",IF((VLOOKUP($H18,All!$A:$AK,COLUMN()-4,FALSE)=0),"",VLOOKUP($H18,All!$A:$AK,COLUMN()-4,FALSE)))</f>
        <v xml:space="preserve"> </v>
      </c>
      <c r="AG18" s="24" t="str">
        <f>IF($H18="-"," ",IF((VLOOKUP($H18,All!$A:$AK,COLUMN()-4,FALSE)=0),"",VLOOKUP($H18,All!$A:$AK,COLUMN()-4,FALSE)))</f>
        <v xml:space="preserve"> </v>
      </c>
      <c r="AH18" s="24" t="str">
        <f>IF($H18="-"," ",IF((VLOOKUP($H18,All!$A:$AK,COLUMN()-4,FALSE)=0),"",VLOOKUP($H18,All!$A:$AK,COLUMN()-4,FALSE)))</f>
        <v xml:space="preserve"> </v>
      </c>
      <c r="AI18" s="24" t="str">
        <f>IF($H18="-"," ",IF((VLOOKUP($H18,All!$A:$AK,COLUMN()-4,FALSE)=0),"",VLOOKUP($H18,All!$A:$AK,COLUMN()-4,FALSE)))</f>
        <v xml:space="preserve"> </v>
      </c>
      <c r="AJ18" s="24" t="str">
        <f>IF($H18="-"," ",IF((VLOOKUP($H18,All!$A:$AK,COLUMN()-4,FALSE)=0),"",VLOOKUP($H18,All!$A:$AK,COLUMN()-4,FALSE)))</f>
        <v xml:space="preserve"> </v>
      </c>
      <c r="AK18" s="24" t="str">
        <f>IF($H18="-"," ",IF((VLOOKUP($H18,All!$A:$AK,COLUMN()-4,FALSE)=0),"",VLOOKUP($H18,All!$A:$AK,COLUMN()-4,FALSE)))</f>
        <v xml:space="preserve"> </v>
      </c>
      <c r="AL18" s="24" t="str">
        <f>IF($H18="-"," ",IF((VLOOKUP($H18,All!$A:$AK,COLUMN()-4,FALSE)=0),"",VLOOKUP($H18,All!$A:$AK,COLUMN()-4,FALSE)))</f>
        <v xml:space="preserve"> </v>
      </c>
      <c r="AM18" s="22" t="str">
        <f>IF($H18="-"," ",IF((VLOOKUP($H18,All!$A:$AK,COLUMN()-3,FALSE)=0),"",VLOOKUP($H18,All!$A:$AK,COLUMN()-3,FALSE)))</f>
        <v xml:space="preserve"> </v>
      </c>
      <c r="AN18" s="66" t="str">
        <f>IF($H18="-"," ",IF((VLOOKUP($H18,All!$A:$AK,COLUMN()-3,FALSE)=0),"",VLOOKUP($H18,All!$A:$AK,COLUMN()-3,FALSE)))</f>
        <v xml:space="preserve"> </v>
      </c>
    </row>
    <row r="19" spans="1:40" ht="55.25" customHeight="1">
      <c r="A19" s="231" t="s">
        <v>62</v>
      </c>
      <c r="B19" s="148">
        <v>7</v>
      </c>
      <c r="C19" s="1"/>
      <c r="D19" s="30"/>
      <c r="E19" s="30"/>
      <c r="F19" s="1"/>
      <c r="G19" s="3" t="str">
        <f>IF($H19="-"," ",IF((VLOOKUP($H19,All!$A:$AK,COLUMN()-5,FALSE)=0),"",VLOOKUP($H19,All!$A:$AK,COLUMN()-5,FALSE)))</f>
        <v xml:space="preserve"> </v>
      </c>
      <c r="H19" s="7" t="str">
        <f t="shared" si="1"/>
        <v>-</v>
      </c>
      <c r="I19" s="3" t="str">
        <f>IF($H19="-"," ",IF((VLOOKUP($H19,All!$A:$AK,COLUMN()-5,FALSE)=0),"",VLOOKUP($H19,All!$A:$AK,COLUMN()-5,FALSE)))</f>
        <v xml:space="preserve"> </v>
      </c>
      <c r="J19" s="3" t="str">
        <f>IF($H19="-"," ",IF((VLOOKUP($H19,All!$A:$AK,COLUMN()-5,FALSE)=0),"",VLOOKUP($H19,All!$A:$AK,COLUMN()-5,FALSE)))</f>
        <v xml:space="preserve"> </v>
      </c>
      <c r="K19" s="3" t="str">
        <f>IF($H19="-"," ",IF((VLOOKUP($H19,All!$A:$AK,COLUMN()-5,FALSE)=0),"",VLOOKUP($H19,All!$A:$AK,COLUMN()-5,FALSE)))</f>
        <v xml:space="preserve"> </v>
      </c>
      <c r="L19" s="39" t="str">
        <f>IF($H19="-"," ",IF((VLOOKUP($H19,All!$A:$AK,COLUMN()-5,FALSE)=0),"",VLOOKUP($H19,All!$A:$AK,COLUMN()-5,FALSE)))</f>
        <v xml:space="preserve"> </v>
      </c>
      <c r="M19" s="40" t="str">
        <f>IF($H19="-"," ",IF((VLOOKUP($H19,All!$A:$AK,COLUMN()-5,FALSE)=0),"",VLOOKUP($H19,All!$A:$AK,COLUMN()-5,FALSE)))</f>
        <v xml:space="preserve"> </v>
      </c>
      <c r="N19" s="3" t="str">
        <f>IF($H19="-"," ",IF((VLOOKUP($H19,All!$A:$AK,COLUMN()-5,FALSE)=0),"",VLOOKUP($H19,All!$A:$AK,COLUMN()-5,FALSE)))</f>
        <v xml:space="preserve"> </v>
      </c>
      <c r="O19" s="3" t="str">
        <f>IF($H19="-"," ",IF((VLOOKUP($H19,All!$A:$AK,COLUMN()-5,FALSE)=0),"",VLOOKUP($H19,All!$A:$AK,COLUMN()-5,FALSE)))</f>
        <v xml:space="preserve"> </v>
      </c>
      <c r="P19" s="3" t="str">
        <f>IF($H19="-"," ",IF((VLOOKUP($H19,All!$A:$AK,COLUMN()-5,FALSE)=0),"",VLOOKUP($H19,All!$A:$AK,COLUMN()-5,FALSE)))</f>
        <v xml:space="preserve"> </v>
      </c>
      <c r="Q19" s="3" t="str">
        <f>IF($H19="-"," ",IF((VLOOKUP($H19,All!$A:$AK,COLUMN()-5,FALSE)=0),"",VLOOKUP($H19,All!$A:$AK,COLUMN()-5,FALSE)))</f>
        <v xml:space="preserve"> </v>
      </c>
      <c r="R19" s="39" t="str">
        <f>IF($H19="-"," ",IF((VLOOKUP($H19,All!$A:$AK,COLUMN()-5,FALSE)=0),"",VLOOKUP($H19,All!$A:$AK,COLUMN()-5,FALSE)))</f>
        <v xml:space="preserve"> </v>
      </c>
      <c r="S19" s="40" t="str">
        <f>IF($H19="-"," ",IF((VLOOKUP($H19,All!$A:$AK,COLUMN()-5,FALSE)=0),"",VLOOKUP($H19,All!$A:$AK,COLUMN()-5,FALSE)))</f>
        <v xml:space="preserve"> </v>
      </c>
      <c r="T19" s="3" t="str">
        <f>IF($H19="-"," ",IF((VLOOKUP($H19,All!$A:$AK,COLUMN()-5,FALSE)=0),"",VLOOKUP($H19,All!$A:$AK,COLUMN()-5,FALSE)))</f>
        <v xml:space="preserve"> </v>
      </c>
      <c r="U19" s="3" t="str">
        <f>IF($H19="-"," ",IF((VLOOKUP($H19,All!$A:$AK,COLUMN()-5,FALSE)=0),"",VLOOKUP($H19,All!$A:$AK,COLUMN()-5,FALSE)))</f>
        <v xml:space="preserve"> </v>
      </c>
      <c r="V19" s="3" t="str">
        <f>IF($H19="-"," ",IF((VLOOKUP($H19,All!$A:$AK,COLUMN()-5,FALSE)=0),"",VLOOKUP($H19,All!$A:$AK,COLUMN()-5,FALSE)))</f>
        <v xml:space="preserve"> </v>
      </c>
      <c r="W19" s="3" t="str">
        <f>IF($H19="-"," ",IF((VLOOKUP($H19,All!$A:$AK,COLUMN()-5,FALSE)=0),"",VLOOKUP($H19,All!$A:$AK,COLUMN()-5,FALSE)))</f>
        <v xml:space="preserve"> </v>
      </c>
      <c r="X19" s="3" t="str">
        <f>IF($H19="-"," ",IF((VLOOKUP($H19,All!$A:$AK,COLUMN()-5,FALSE)=0),"",VLOOKUP($H19,All!$A:$AK,COLUMN()-5,FALSE)))</f>
        <v xml:space="preserve"> </v>
      </c>
      <c r="Y19" s="3" t="str">
        <f>IF($H19="-"," ",IF((VLOOKUP($H19,All!$A:$AK,COLUMN()-5,FALSE)=0),"",VLOOKUP($H19,All!$A:$AK,COLUMN()-5,FALSE)))</f>
        <v xml:space="preserve"> </v>
      </c>
      <c r="Z19" s="14" t="str">
        <f>IF($H19="-"," ",IF((VLOOKUP($H19,All!$A:$AK,COLUMN()-4,FALSE)=0),"",VLOOKUP($H19,All!$A:$AK,COLUMN()-4,FALSE)))</f>
        <v xml:space="preserve"> </v>
      </c>
      <c r="AA19" s="15" t="str">
        <f>IF($H19="-"," ",IF((VLOOKUP($H19,All!$A:$AK,COLUMN()-4,FALSE)=0),"",VLOOKUP($H19,All!$A:$AK,COLUMN()-4,FALSE)))</f>
        <v xml:space="preserve"> </v>
      </c>
      <c r="AB19" s="14" t="str">
        <f>IF($H19="-"," ",IF((VLOOKUP($H19,All!$A:$AK,COLUMN()-4,FALSE)=0),"",VLOOKUP($H19,All!$A:$AK,COLUMN()-4,FALSE)))</f>
        <v xml:space="preserve"> </v>
      </c>
      <c r="AC19" s="14" t="str">
        <f>IF($H19="-"," ",IF((VLOOKUP($H19,All!$A:$AK,COLUMN()-4,FALSE)=0),"",VLOOKUP($H19,All!$A:$AK,COLUMN()-4,FALSE)))</f>
        <v xml:space="preserve"> </v>
      </c>
      <c r="AD19" s="14" t="str">
        <f>IF($H19="-"," ",IF((VLOOKUP($H19,All!$A:$AK,COLUMN()-4,FALSE)=0),"",VLOOKUP($H19,All!$A:$AK,COLUMN()-4,FALSE)))</f>
        <v xml:space="preserve"> </v>
      </c>
      <c r="AE19" s="14" t="str">
        <f>IF($H19="-"," ",IF((VLOOKUP($H19,All!$A:$AK,COLUMN()-4,FALSE)=0),"",VLOOKUP($H19,All!$A:$AK,COLUMN()-4,FALSE)))</f>
        <v xml:space="preserve"> </v>
      </c>
      <c r="AF19" s="10" t="str">
        <f>IF($H19="-"," ",IF((VLOOKUP($H19,All!$A:$AK,COLUMN()-4,FALSE)=0),"",VLOOKUP($H19,All!$A:$AK,COLUMN()-4,FALSE)))</f>
        <v xml:space="preserve"> </v>
      </c>
      <c r="AG19" s="14" t="str">
        <f>IF($H19="-"," ",IF((VLOOKUP($H19,All!$A:$AK,COLUMN()-4,FALSE)=0),"",VLOOKUP($H19,All!$A:$AK,COLUMN()-4,FALSE)))</f>
        <v xml:space="preserve"> </v>
      </c>
      <c r="AH19" s="14" t="str">
        <f>IF($H19="-"," ",IF((VLOOKUP($H19,All!$A:$AK,COLUMN()-4,FALSE)=0),"",VLOOKUP($H19,All!$A:$AK,COLUMN()-4,FALSE)))</f>
        <v xml:space="preserve"> </v>
      </c>
      <c r="AI19" s="14" t="str">
        <f>IF($H19="-"," ",IF((VLOOKUP($H19,All!$A:$AK,COLUMN()-4,FALSE)=0),"",VLOOKUP($H19,All!$A:$AK,COLUMN()-4,FALSE)))</f>
        <v xml:space="preserve"> </v>
      </c>
      <c r="AJ19" s="14" t="str">
        <f>IF($H19="-"," ",IF((VLOOKUP($H19,All!$A:$AK,COLUMN()-4,FALSE)=0),"",VLOOKUP($H19,All!$A:$AK,COLUMN()-4,FALSE)))</f>
        <v xml:space="preserve"> </v>
      </c>
      <c r="AK19" s="14" t="str">
        <f>IF($H19="-"," ",IF((VLOOKUP($H19,All!$A:$AK,COLUMN()-4,FALSE)=0),"",VLOOKUP($H19,All!$A:$AK,COLUMN()-4,FALSE)))</f>
        <v xml:space="preserve"> </v>
      </c>
      <c r="AL19" s="14" t="str">
        <f>IF($H19="-"," ",IF((VLOOKUP($H19,All!$A:$AK,COLUMN()-4,FALSE)=0),"",VLOOKUP($H19,All!$A:$AK,COLUMN()-4,FALSE)))</f>
        <v xml:space="preserve"> </v>
      </c>
      <c r="AM19" s="12" t="str">
        <f>IF($H19="-"," ",IF((VLOOKUP($H19,All!$A:$AK,COLUMN()-3,FALSE)=0),"",VLOOKUP($H19,All!$A:$AK,COLUMN()-3,FALSE)))</f>
        <v xml:space="preserve"> </v>
      </c>
      <c r="AN19" s="65" t="str">
        <f>IF($H19="-"," ",IF((VLOOKUP($H19,All!$A:$AK,COLUMN()-3,FALSE)=0),"",VLOOKUP($H19,All!$A:$AK,COLUMN()-3,FALSE)))</f>
        <v xml:space="preserve"> </v>
      </c>
    </row>
    <row r="20" spans="1:40" ht="55.25" customHeight="1">
      <c r="A20" s="231"/>
      <c r="B20" s="147">
        <v>8</v>
      </c>
      <c r="C20" s="2"/>
      <c r="D20" s="31"/>
      <c r="E20" s="31"/>
      <c r="F20" s="2"/>
      <c r="G20" s="5" t="str">
        <f>IF($H20="-"," ",IF((VLOOKUP($H20,All!$A:$AK,COLUMN()-5,FALSE)=0),"",VLOOKUP($H20,All!$A:$AK,COLUMN()-5,FALSE)))</f>
        <v xml:space="preserve"> </v>
      </c>
      <c r="H20" s="17" t="str">
        <f t="shared" si="1"/>
        <v>-</v>
      </c>
      <c r="I20" s="5" t="str">
        <f>IF($H20="-"," ",IF((VLOOKUP($H20,All!$A:$AK,COLUMN()-5,FALSE)=0),"",VLOOKUP($H20,All!$A:$AK,COLUMN()-5,FALSE)))</f>
        <v xml:space="preserve"> </v>
      </c>
      <c r="J20" s="5" t="str">
        <f>IF($H20="-"," ",IF((VLOOKUP($H20,All!$A:$AK,COLUMN()-5,FALSE)=0),"",VLOOKUP($H20,All!$A:$AK,COLUMN()-5,FALSE)))</f>
        <v xml:space="preserve"> </v>
      </c>
      <c r="K20" s="5" t="str">
        <f>IF($H20="-"," ",IF((VLOOKUP($H20,All!$A:$AK,COLUMN()-5,FALSE)=0),"",VLOOKUP($H20,All!$A:$AK,COLUMN()-5,FALSE)))</f>
        <v xml:space="preserve"> </v>
      </c>
      <c r="L20" s="41" t="str">
        <f>IF($H20="-"," ",IF((VLOOKUP($H20,All!$A:$AK,COLUMN()-5,FALSE)=0),"",VLOOKUP($H20,All!$A:$AK,COLUMN()-5,FALSE)))</f>
        <v xml:space="preserve"> </v>
      </c>
      <c r="M20" s="42" t="str">
        <f>IF($H20="-"," ",IF((VLOOKUP($H20,All!$A:$AK,COLUMN()-5,FALSE)=0),"",VLOOKUP($H20,All!$A:$AK,COLUMN()-5,FALSE)))</f>
        <v xml:space="preserve"> </v>
      </c>
      <c r="N20" s="5" t="str">
        <f>IF($H20="-"," ",IF((VLOOKUP($H20,All!$A:$AK,COLUMN()-5,FALSE)=0),"",VLOOKUP($H20,All!$A:$AK,COLUMN()-5,FALSE)))</f>
        <v xml:space="preserve"> </v>
      </c>
      <c r="O20" s="5" t="str">
        <f>IF($H20="-"," ",IF((VLOOKUP($H20,All!$A:$AK,COLUMN()-5,FALSE)=0),"",VLOOKUP($H20,All!$A:$AK,COLUMN()-5,FALSE)))</f>
        <v xml:space="preserve"> </v>
      </c>
      <c r="P20" s="5" t="str">
        <f>IF($H20="-"," ",IF((VLOOKUP($H20,All!$A:$AK,COLUMN()-5,FALSE)=0),"",VLOOKUP($H20,All!$A:$AK,COLUMN()-5,FALSE)))</f>
        <v xml:space="preserve"> </v>
      </c>
      <c r="Q20" s="5" t="str">
        <f>IF($H20="-"," ",IF((VLOOKUP($H20,All!$A:$AK,COLUMN()-5,FALSE)=0),"",VLOOKUP($H20,All!$A:$AK,COLUMN()-5,FALSE)))</f>
        <v xml:space="preserve"> </v>
      </c>
      <c r="R20" s="41" t="str">
        <f>IF($H20="-"," ",IF((VLOOKUP($H20,All!$A:$AK,COLUMN()-5,FALSE)=0),"",VLOOKUP($H20,All!$A:$AK,COLUMN()-5,FALSE)))</f>
        <v xml:space="preserve"> </v>
      </c>
      <c r="S20" s="42" t="str">
        <f>IF($H20="-"," ",IF((VLOOKUP($H20,All!$A:$AK,COLUMN()-5,FALSE)=0),"",VLOOKUP($H20,All!$A:$AK,COLUMN()-5,FALSE)))</f>
        <v xml:space="preserve"> </v>
      </c>
      <c r="T20" s="5" t="str">
        <f>IF($H20="-"," ",IF((VLOOKUP($H20,All!$A:$AK,COLUMN()-5,FALSE)=0),"",VLOOKUP($H20,All!$A:$AK,COLUMN()-5,FALSE)))</f>
        <v xml:space="preserve"> </v>
      </c>
      <c r="U20" s="5" t="str">
        <f>IF($H20="-"," ",IF((VLOOKUP($H20,All!$A:$AK,COLUMN()-5,FALSE)=0),"",VLOOKUP($H20,All!$A:$AK,COLUMN()-5,FALSE)))</f>
        <v xml:space="preserve"> </v>
      </c>
      <c r="V20" s="5" t="str">
        <f>IF($H20="-"," ",IF((VLOOKUP($H20,All!$A:$AK,COLUMN()-5,FALSE)=0),"",VLOOKUP($H20,All!$A:$AK,COLUMN()-5,FALSE)))</f>
        <v xml:space="preserve"> </v>
      </c>
      <c r="W20" s="5" t="str">
        <f>IF($H20="-"," ",IF((VLOOKUP($H20,All!$A:$AK,COLUMN()-5,FALSE)=0),"",VLOOKUP($H20,All!$A:$AK,COLUMN()-5,FALSE)))</f>
        <v xml:space="preserve"> </v>
      </c>
      <c r="X20" s="5" t="str">
        <f>IF($H20="-"," ",IF((VLOOKUP($H20,All!$A:$AK,COLUMN()-5,FALSE)=0),"",VLOOKUP($H20,All!$A:$AK,COLUMN()-5,FALSE)))</f>
        <v xml:space="preserve"> </v>
      </c>
      <c r="Y20" s="5" t="str">
        <f>IF($H20="-"," ",IF((VLOOKUP($H20,All!$A:$AK,COLUMN()-5,FALSE)=0),"",VLOOKUP($H20,All!$A:$AK,COLUMN()-5,FALSE)))</f>
        <v xml:space="preserve"> </v>
      </c>
      <c r="Z20" s="24" t="str">
        <f>IF($H20="-"," ",IF((VLOOKUP($H20,All!$A:$AK,COLUMN()-4,FALSE)=0),"",VLOOKUP($H20,All!$A:$AK,COLUMN()-4,FALSE)))</f>
        <v xml:space="preserve"> </v>
      </c>
      <c r="AA20" s="25" t="str">
        <f>IF($H20="-"," ",IF((VLOOKUP($H20,All!$A:$AK,COLUMN()-4,FALSE)=0),"",VLOOKUP($H20,All!$A:$AK,COLUMN()-4,FALSE)))</f>
        <v xml:space="preserve"> </v>
      </c>
      <c r="AB20" s="24" t="str">
        <f>IF($H20="-"," ",IF((VLOOKUP($H20,All!$A:$AK,COLUMN()-4,FALSE)=0),"",VLOOKUP($H20,All!$A:$AK,COLUMN()-4,FALSE)))</f>
        <v xml:space="preserve"> </v>
      </c>
      <c r="AC20" s="24" t="str">
        <f>IF($H20="-"," ",IF((VLOOKUP($H20,All!$A:$AK,COLUMN()-4,FALSE)=0),"",VLOOKUP($H20,All!$A:$AK,COLUMN()-4,FALSE)))</f>
        <v xml:space="preserve"> </v>
      </c>
      <c r="AD20" s="24" t="str">
        <f>IF($H20="-"," ",IF((VLOOKUP($H20,All!$A:$AK,COLUMN()-4,FALSE)=0),"",VLOOKUP($H20,All!$A:$AK,COLUMN()-4,FALSE)))</f>
        <v xml:space="preserve"> </v>
      </c>
      <c r="AE20" s="24" t="str">
        <f>IF($H20="-"," ",IF((VLOOKUP($H20,All!$A:$AK,COLUMN()-4,FALSE)=0),"",VLOOKUP($H20,All!$A:$AK,COLUMN()-4,FALSE)))</f>
        <v xml:space="preserve"> </v>
      </c>
      <c r="AF20" s="20" t="str">
        <f>IF($H20="-"," ",IF((VLOOKUP($H20,All!$A:$AK,COLUMN()-4,FALSE)=0),"",VLOOKUP($H20,All!$A:$AK,COLUMN()-4,FALSE)))</f>
        <v xml:space="preserve"> </v>
      </c>
      <c r="AG20" s="24" t="str">
        <f>IF($H20="-"," ",IF((VLOOKUP($H20,All!$A:$AK,COLUMN()-4,FALSE)=0),"",VLOOKUP($H20,All!$A:$AK,COLUMN()-4,FALSE)))</f>
        <v xml:space="preserve"> </v>
      </c>
      <c r="AH20" s="24" t="str">
        <f>IF($H20="-"," ",IF((VLOOKUP($H20,All!$A:$AK,COLUMN()-4,FALSE)=0),"",VLOOKUP($H20,All!$A:$AK,COLUMN()-4,FALSE)))</f>
        <v xml:space="preserve"> </v>
      </c>
      <c r="AI20" s="24" t="str">
        <f>IF($H20="-"," ",IF((VLOOKUP($H20,All!$A:$AK,COLUMN()-4,FALSE)=0),"",VLOOKUP($H20,All!$A:$AK,COLUMN()-4,FALSE)))</f>
        <v xml:space="preserve"> </v>
      </c>
      <c r="AJ20" s="24" t="str">
        <f>IF($H20="-"," ",IF((VLOOKUP($H20,All!$A:$AK,COLUMN()-4,FALSE)=0),"",VLOOKUP($H20,All!$A:$AK,COLUMN()-4,FALSE)))</f>
        <v xml:space="preserve"> </v>
      </c>
      <c r="AK20" s="24" t="str">
        <f>IF($H20="-"," ",IF((VLOOKUP($H20,All!$A:$AK,COLUMN()-4,FALSE)=0),"",VLOOKUP($H20,All!$A:$AK,COLUMN()-4,FALSE)))</f>
        <v xml:space="preserve"> </v>
      </c>
      <c r="AL20" s="24" t="str">
        <f>IF($H20="-"," ",IF((VLOOKUP($H20,All!$A:$AK,COLUMN()-4,FALSE)=0),"",VLOOKUP($H20,All!$A:$AK,COLUMN()-4,FALSE)))</f>
        <v xml:space="preserve"> </v>
      </c>
      <c r="AM20" s="22" t="str">
        <f>IF($H20="-"," ",IF((VLOOKUP($H20,All!$A:$AK,COLUMN()-3,FALSE)=0),"",VLOOKUP($H20,All!$A:$AK,COLUMN()-3,FALSE)))</f>
        <v xml:space="preserve"> </v>
      </c>
      <c r="AN20" s="66" t="str">
        <f>IF($H20="-"," ",IF((VLOOKUP($H20,All!$A:$AK,COLUMN()-3,FALSE)=0),"",VLOOKUP($H20,All!$A:$AK,COLUMN()-3,FALSE)))</f>
        <v xml:space="preserve"> </v>
      </c>
    </row>
    <row r="21" spans="1:40" ht="55.25" customHeight="1">
      <c r="A21" s="231"/>
      <c r="B21" s="148">
        <v>9</v>
      </c>
      <c r="C21" s="1"/>
      <c r="D21" s="30"/>
      <c r="E21" s="30"/>
      <c r="F21" s="1"/>
      <c r="G21" s="3" t="str">
        <f>IF($H21="-"," ",IF((VLOOKUP($H21,All!$A:$AK,COLUMN()-5,FALSE)=0),"",VLOOKUP($H21,All!$A:$AK,COLUMN()-5,FALSE)))</f>
        <v xml:space="preserve"> </v>
      </c>
      <c r="H21" s="7" t="str">
        <f t="shared" si="1"/>
        <v>-</v>
      </c>
      <c r="I21" s="3" t="str">
        <f>IF($H21="-"," ",IF((VLOOKUP($H21,All!$A:$AK,COLUMN()-5,FALSE)=0),"",VLOOKUP($H21,All!$A:$AK,COLUMN()-5,FALSE)))</f>
        <v xml:space="preserve"> </v>
      </c>
      <c r="J21" s="3" t="str">
        <f>IF($H21="-"," ",IF((VLOOKUP($H21,All!$A:$AK,COLUMN()-5,FALSE)=0),"",VLOOKUP($H21,All!$A:$AK,COLUMN()-5,FALSE)))</f>
        <v xml:space="preserve"> </v>
      </c>
      <c r="K21" s="3" t="str">
        <f>IF($H21="-"," ",IF((VLOOKUP($H21,All!$A:$AK,COLUMN()-5,FALSE)=0),"",VLOOKUP($H21,All!$A:$AK,COLUMN()-5,FALSE)))</f>
        <v xml:space="preserve"> </v>
      </c>
      <c r="L21" s="39" t="str">
        <f>IF($H21="-"," ",IF((VLOOKUP($H21,All!$A:$AK,COLUMN()-5,FALSE)=0),"",VLOOKUP($H21,All!$A:$AK,COLUMN()-5,FALSE)))</f>
        <v xml:space="preserve"> </v>
      </c>
      <c r="M21" s="40" t="str">
        <f>IF($H21="-"," ",IF((VLOOKUP($H21,All!$A:$AK,COLUMN()-5,FALSE)=0),"",VLOOKUP($H21,All!$A:$AK,COLUMN()-5,FALSE)))</f>
        <v xml:space="preserve"> </v>
      </c>
      <c r="N21" s="3" t="str">
        <f>IF($H21="-"," ",IF((VLOOKUP($H21,All!$A:$AK,COLUMN()-5,FALSE)=0),"",VLOOKUP($H21,All!$A:$AK,COLUMN()-5,FALSE)))</f>
        <v xml:space="preserve"> </v>
      </c>
      <c r="O21" s="3" t="str">
        <f>IF($H21="-"," ",IF((VLOOKUP($H21,All!$A:$AK,COLUMN()-5,FALSE)=0),"",VLOOKUP($H21,All!$A:$AK,COLUMN()-5,FALSE)))</f>
        <v xml:space="preserve"> </v>
      </c>
      <c r="P21" s="3" t="str">
        <f>IF($H21="-"," ",IF((VLOOKUP($H21,All!$A:$AK,COLUMN()-5,FALSE)=0),"",VLOOKUP($H21,All!$A:$AK,COLUMN()-5,FALSE)))</f>
        <v xml:space="preserve"> </v>
      </c>
      <c r="Q21" s="3" t="str">
        <f>IF($H21="-"," ",IF((VLOOKUP($H21,All!$A:$AK,COLUMN()-5,FALSE)=0),"",VLOOKUP($H21,All!$A:$AK,COLUMN()-5,FALSE)))</f>
        <v xml:space="preserve"> </v>
      </c>
      <c r="R21" s="39" t="str">
        <f>IF($H21="-"," ",IF((VLOOKUP($H21,All!$A:$AK,COLUMN()-5,FALSE)=0),"",VLOOKUP($H21,All!$A:$AK,COLUMN()-5,FALSE)))</f>
        <v xml:space="preserve"> </v>
      </c>
      <c r="S21" s="40" t="str">
        <f>IF($H21="-"," ",IF((VLOOKUP($H21,All!$A:$AK,COLUMN()-5,FALSE)=0),"",VLOOKUP($H21,All!$A:$AK,COLUMN()-5,FALSE)))</f>
        <v xml:space="preserve"> </v>
      </c>
      <c r="T21" s="3" t="str">
        <f>IF($H21="-"," ",IF((VLOOKUP($H21,All!$A:$AK,COLUMN()-5,FALSE)=0),"",VLOOKUP($H21,All!$A:$AK,COLUMN()-5,FALSE)))</f>
        <v xml:space="preserve"> </v>
      </c>
      <c r="U21" s="3" t="str">
        <f>IF($H21="-"," ",IF((VLOOKUP($H21,All!$A:$AK,COLUMN()-5,FALSE)=0),"",VLOOKUP($H21,All!$A:$AK,COLUMN()-5,FALSE)))</f>
        <v xml:space="preserve"> </v>
      </c>
      <c r="V21" s="3" t="str">
        <f>IF($H21="-"," ",IF((VLOOKUP($H21,All!$A:$AK,COLUMN()-5,FALSE)=0),"",VLOOKUP($H21,All!$A:$AK,COLUMN()-5,FALSE)))</f>
        <v xml:space="preserve"> </v>
      </c>
      <c r="W21" s="3" t="str">
        <f>IF($H21="-"," ",IF((VLOOKUP($H21,All!$A:$AK,COLUMN()-5,FALSE)=0),"",VLOOKUP($H21,All!$A:$AK,COLUMN()-5,FALSE)))</f>
        <v xml:space="preserve"> </v>
      </c>
      <c r="X21" s="3" t="str">
        <f>IF($H21="-"," ",IF((VLOOKUP($H21,All!$A:$AK,COLUMN()-5,FALSE)=0),"",VLOOKUP($H21,All!$A:$AK,COLUMN()-5,FALSE)))</f>
        <v xml:space="preserve"> </v>
      </c>
      <c r="Y21" s="3" t="str">
        <f>IF($H21="-"," ",IF((VLOOKUP($H21,All!$A:$AK,COLUMN()-5,FALSE)=0),"",VLOOKUP($H21,All!$A:$AK,COLUMN()-5,FALSE)))</f>
        <v xml:space="preserve"> </v>
      </c>
      <c r="Z21" s="14" t="str">
        <f>IF($H21="-"," ",IF((VLOOKUP($H21,All!$A:$AK,COLUMN()-4,FALSE)=0),"",VLOOKUP($H21,All!$A:$AK,COLUMN()-4,FALSE)))</f>
        <v xml:space="preserve"> </v>
      </c>
      <c r="AA21" s="15" t="str">
        <f>IF($H21="-"," ",IF((VLOOKUP($H21,All!$A:$AK,COLUMN()-4,FALSE)=0),"",VLOOKUP($H21,All!$A:$AK,COLUMN()-4,FALSE)))</f>
        <v xml:space="preserve"> </v>
      </c>
      <c r="AB21" s="14" t="str">
        <f>IF($H21="-"," ",IF((VLOOKUP($H21,All!$A:$AK,COLUMN()-4,FALSE)=0),"",VLOOKUP($H21,All!$A:$AK,COLUMN()-4,FALSE)))</f>
        <v xml:space="preserve"> </v>
      </c>
      <c r="AC21" s="14" t="str">
        <f>IF($H21="-"," ",IF((VLOOKUP($H21,All!$A:$AK,COLUMN()-4,FALSE)=0),"",VLOOKUP($H21,All!$A:$AK,COLUMN()-4,FALSE)))</f>
        <v xml:space="preserve"> </v>
      </c>
      <c r="AD21" s="14" t="str">
        <f>IF($H21="-"," ",IF((VLOOKUP($H21,All!$A:$AK,COLUMN()-4,FALSE)=0),"",VLOOKUP($H21,All!$A:$AK,COLUMN()-4,FALSE)))</f>
        <v xml:space="preserve"> </v>
      </c>
      <c r="AE21" s="14" t="str">
        <f>IF($H21="-"," ",IF((VLOOKUP($H21,All!$A:$AK,COLUMN()-4,FALSE)=0),"",VLOOKUP($H21,All!$A:$AK,COLUMN()-4,FALSE)))</f>
        <v xml:space="preserve"> </v>
      </c>
      <c r="AF21" s="10" t="str">
        <f>IF($H21="-"," ",IF((VLOOKUP($H21,All!$A:$AK,COLUMN()-4,FALSE)=0),"",VLOOKUP($H21,All!$A:$AK,COLUMN()-4,FALSE)))</f>
        <v xml:space="preserve"> </v>
      </c>
      <c r="AG21" s="14" t="str">
        <f>IF($H21="-"," ",IF((VLOOKUP($H21,All!$A:$AK,COLUMN()-4,FALSE)=0),"",VLOOKUP($H21,All!$A:$AK,COLUMN()-4,FALSE)))</f>
        <v xml:space="preserve"> </v>
      </c>
      <c r="AH21" s="14" t="str">
        <f>IF($H21="-"," ",IF((VLOOKUP($H21,All!$A:$AK,COLUMN()-4,FALSE)=0),"",VLOOKUP($H21,All!$A:$AK,COLUMN()-4,FALSE)))</f>
        <v xml:space="preserve"> </v>
      </c>
      <c r="AI21" s="14" t="str">
        <f>IF($H21="-"," ",IF((VLOOKUP($H21,All!$A:$AK,COLUMN()-4,FALSE)=0),"",VLOOKUP($H21,All!$A:$AK,COLUMN()-4,FALSE)))</f>
        <v xml:space="preserve"> </v>
      </c>
      <c r="AJ21" s="14" t="str">
        <f>IF($H21="-"," ",IF((VLOOKUP($H21,All!$A:$AK,COLUMN()-4,FALSE)=0),"",VLOOKUP($H21,All!$A:$AK,COLUMN()-4,FALSE)))</f>
        <v xml:space="preserve"> </v>
      </c>
      <c r="AK21" s="14" t="str">
        <f>IF($H21="-"," ",IF((VLOOKUP($H21,All!$A:$AK,COLUMN()-4,FALSE)=0),"",VLOOKUP($H21,All!$A:$AK,COLUMN()-4,FALSE)))</f>
        <v xml:space="preserve"> </v>
      </c>
      <c r="AL21" s="14" t="str">
        <f>IF($H21="-"," ",IF((VLOOKUP($H21,All!$A:$AK,COLUMN()-4,FALSE)=0),"",VLOOKUP($H21,All!$A:$AK,COLUMN()-4,FALSE)))</f>
        <v xml:space="preserve"> </v>
      </c>
      <c r="AM21" s="12" t="str">
        <f>IF($H21="-"," ",IF((VLOOKUP($H21,All!$A:$AK,COLUMN()-3,FALSE)=0),"",VLOOKUP($H21,All!$A:$AK,COLUMN()-3,FALSE)))</f>
        <v xml:space="preserve"> </v>
      </c>
      <c r="AN21" s="65" t="str">
        <f>IF($H21="-"," ",IF((VLOOKUP($H21,All!$A:$AK,COLUMN()-3,FALSE)=0),"",VLOOKUP($H21,All!$A:$AK,COLUMN()-3,FALSE)))</f>
        <v xml:space="preserve"> </v>
      </c>
    </row>
    <row r="22" spans="1:40" ht="55.25" customHeight="1">
      <c r="A22" s="231"/>
      <c r="B22" s="147">
        <v>10</v>
      </c>
      <c r="C22" s="2"/>
      <c r="D22" s="31"/>
      <c r="E22" s="31"/>
      <c r="F22" s="2"/>
      <c r="G22" s="5" t="str">
        <f>IF($H22="-"," ",IF((VLOOKUP($H22,All!$A:$AK,COLUMN()-5,FALSE)=0),"",VLOOKUP($H22,All!$A:$AK,COLUMN()-5,FALSE)))</f>
        <v xml:space="preserve"> </v>
      </c>
      <c r="H22" s="17" t="str">
        <f t="shared" si="1"/>
        <v>-</v>
      </c>
      <c r="I22" s="5" t="str">
        <f>IF($H22="-"," ",IF((VLOOKUP($H22,All!$A:$AK,COLUMN()-5,FALSE)=0),"",VLOOKUP($H22,All!$A:$AK,COLUMN()-5,FALSE)))</f>
        <v xml:space="preserve"> </v>
      </c>
      <c r="J22" s="5" t="str">
        <f>IF($H22="-"," ",IF((VLOOKUP($H22,All!$A:$AK,COLUMN()-5,FALSE)=0),"",VLOOKUP($H22,All!$A:$AK,COLUMN()-5,FALSE)))</f>
        <v xml:space="preserve"> </v>
      </c>
      <c r="K22" s="5" t="str">
        <f>IF($H22="-"," ",IF((VLOOKUP($H22,All!$A:$AK,COLUMN()-5,FALSE)=0),"",VLOOKUP($H22,All!$A:$AK,COLUMN()-5,FALSE)))</f>
        <v xml:space="preserve"> </v>
      </c>
      <c r="L22" s="41" t="str">
        <f>IF($H22="-"," ",IF((VLOOKUP($H22,All!$A:$AK,COLUMN()-5,FALSE)=0),"",VLOOKUP($H22,All!$A:$AK,COLUMN()-5,FALSE)))</f>
        <v xml:space="preserve"> </v>
      </c>
      <c r="M22" s="42" t="str">
        <f>IF($H22="-"," ",IF((VLOOKUP($H22,All!$A:$AK,COLUMN()-5,FALSE)=0),"",VLOOKUP($H22,All!$A:$AK,COLUMN()-5,FALSE)))</f>
        <v xml:space="preserve"> </v>
      </c>
      <c r="N22" s="5" t="str">
        <f>IF($H22="-"," ",IF((VLOOKUP($H22,All!$A:$AK,COLUMN()-5,FALSE)=0),"",VLOOKUP($H22,All!$A:$AK,COLUMN()-5,FALSE)))</f>
        <v xml:space="preserve"> </v>
      </c>
      <c r="O22" s="5" t="str">
        <f>IF($H22="-"," ",IF((VLOOKUP($H22,All!$A:$AK,COLUMN()-5,FALSE)=0),"",VLOOKUP($H22,All!$A:$AK,COLUMN()-5,FALSE)))</f>
        <v xml:space="preserve"> </v>
      </c>
      <c r="P22" s="5" t="str">
        <f>IF($H22="-"," ",IF((VLOOKUP($H22,All!$A:$AK,COLUMN()-5,FALSE)=0),"",VLOOKUP($H22,All!$A:$AK,COLUMN()-5,FALSE)))</f>
        <v xml:space="preserve"> </v>
      </c>
      <c r="Q22" s="5" t="str">
        <f>IF($H22="-"," ",IF((VLOOKUP($H22,All!$A:$AK,COLUMN()-5,FALSE)=0),"",VLOOKUP($H22,All!$A:$AK,COLUMN()-5,FALSE)))</f>
        <v xml:space="preserve"> </v>
      </c>
      <c r="R22" s="41" t="str">
        <f>IF($H22="-"," ",IF((VLOOKUP($H22,All!$A:$AK,COLUMN()-5,FALSE)=0),"",VLOOKUP($H22,All!$A:$AK,COLUMN()-5,FALSE)))</f>
        <v xml:space="preserve"> </v>
      </c>
      <c r="S22" s="42" t="str">
        <f>IF($H22="-"," ",IF((VLOOKUP($H22,All!$A:$AK,COLUMN()-5,FALSE)=0),"",VLOOKUP($H22,All!$A:$AK,COLUMN()-5,FALSE)))</f>
        <v xml:space="preserve"> </v>
      </c>
      <c r="T22" s="5" t="str">
        <f>IF($H22="-"," ",IF((VLOOKUP($H22,All!$A:$AK,COLUMN()-5,FALSE)=0),"",VLOOKUP($H22,All!$A:$AK,COLUMN()-5,FALSE)))</f>
        <v xml:space="preserve"> </v>
      </c>
      <c r="U22" s="5" t="str">
        <f>IF($H22="-"," ",IF((VLOOKUP($H22,All!$A:$AK,COLUMN()-5,FALSE)=0),"",VLOOKUP($H22,All!$A:$AK,COLUMN()-5,FALSE)))</f>
        <v xml:space="preserve"> </v>
      </c>
      <c r="V22" s="5" t="str">
        <f>IF($H22="-"," ",IF((VLOOKUP($H22,All!$A:$AK,COLUMN()-5,FALSE)=0),"",VLOOKUP($H22,All!$A:$AK,COLUMN()-5,FALSE)))</f>
        <v xml:space="preserve"> </v>
      </c>
      <c r="W22" s="5" t="str">
        <f>IF($H22="-"," ",IF((VLOOKUP($H22,All!$A:$AK,COLUMN()-5,FALSE)=0),"",VLOOKUP($H22,All!$A:$AK,COLUMN()-5,FALSE)))</f>
        <v xml:space="preserve"> </v>
      </c>
      <c r="X22" s="5" t="str">
        <f>IF($H22="-"," ",IF((VLOOKUP($H22,All!$A:$AK,COLUMN()-5,FALSE)=0),"",VLOOKUP($H22,All!$A:$AK,COLUMN()-5,FALSE)))</f>
        <v xml:space="preserve"> </v>
      </c>
      <c r="Y22" s="5" t="str">
        <f>IF($H22="-"," ",IF((VLOOKUP($H22,All!$A:$AK,COLUMN()-5,FALSE)=0),"",VLOOKUP($H22,All!$A:$AK,COLUMN()-5,FALSE)))</f>
        <v xml:space="preserve"> </v>
      </c>
      <c r="Z22" s="24" t="str">
        <f>IF($H22="-"," ",IF((VLOOKUP($H22,All!$A:$AK,COLUMN()-4,FALSE)=0),"",VLOOKUP($H22,All!$A:$AK,COLUMN()-4,FALSE)))</f>
        <v xml:space="preserve"> </v>
      </c>
      <c r="AA22" s="25" t="str">
        <f>IF($H22="-"," ",IF((VLOOKUP($H22,All!$A:$AK,COLUMN()-4,FALSE)=0),"",VLOOKUP($H22,All!$A:$AK,COLUMN()-4,FALSE)))</f>
        <v xml:space="preserve"> </v>
      </c>
      <c r="AB22" s="24" t="str">
        <f>IF($H22="-"," ",IF((VLOOKUP($H22,All!$A:$AK,COLUMN()-4,FALSE)=0),"",VLOOKUP($H22,All!$A:$AK,COLUMN()-4,FALSE)))</f>
        <v xml:space="preserve"> </v>
      </c>
      <c r="AC22" s="24" t="str">
        <f>IF($H22="-"," ",IF((VLOOKUP($H22,All!$A:$AK,COLUMN()-4,FALSE)=0),"",VLOOKUP($H22,All!$A:$AK,COLUMN()-4,FALSE)))</f>
        <v xml:space="preserve"> </v>
      </c>
      <c r="AD22" s="24" t="str">
        <f>IF($H22="-"," ",IF((VLOOKUP($H22,All!$A:$AK,COLUMN()-4,FALSE)=0),"",VLOOKUP($H22,All!$A:$AK,COLUMN()-4,FALSE)))</f>
        <v xml:space="preserve"> </v>
      </c>
      <c r="AE22" s="24" t="str">
        <f>IF($H22="-"," ",IF((VLOOKUP($H22,All!$A:$AK,COLUMN()-4,FALSE)=0),"",VLOOKUP($H22,All!$A:$AK,COLUMN()-4,FALSE)))</f>
        <v xml:space="preserve"> </v>
      </c>
      <c r="AF22" s="20" t="str">
        <f>IF($H22="-"," ",IF((VLOOKUP($H22,All!$A:$AK,COLUMN()-4,FALSE)=0),"",VLOOKUP($H22,All!$A:$AK,COLUMN()-4,FALSE)))</f>
        <v xml:space="preserve"> </v>
      </c>
      <c r="AG22" s="24" t="str">
        <f>IF($H22="-"," ",IF((VLOOKUP($H22,All!$A:$AK,COLUMN()-4,FALSE)=0),"",VLOOKUP($H22,All!$A:$AK,COLUMN()-4,FALSE)))</f>
        <v xml:space="preserve"> </v>
      </c>
      <c r="AH22" s="24" t="str">
        <f>IF($H22="-"," ",IF((VLOOKUP($H22,All!$A:$AK,COLUMN()-4,FALSE)=0),"",VLOOKUP($H22,All!$A:$AK,COLUMN()-4,FALSE)))</f>
        <v xml:space="preserve"> </v>
      </c>
      <c r="AI22" s="24" t="str">
        <f>IF($H22="-"," ",IF((VLOOKUP($H22,All!$A:$AK,COLUMN()-4,FALSE)=0),"",VLOOKUP($H22,All!$A:$AK,COLUMN()-4,FALSE)))</f>
        <v xml:space="preserve"> </v>
      </c>
      <c r="AJ22" s="24" t="str">
        <f>IF($H22="-"," ",IF((VLOOKUP($H22,All!$A:$AK,COLUMN()-4,FALSE)=0),"",VLOOKUP($H22,All!$A:$AK,COLUMN()-4,FALSE)))</f>
        <v xml:space="preserve"> </v>
      </c>
      <c r="AK22" s="24" t="str">
        <f>IF($H22="-"," ",IF((VLOOKUP($H22,All!$A:$AK,COLUMN()-4,FALSE)=0),"",VLOOKUP($H22,All!$A:$AK,COLUMN()-4,FALSE)))</f>
        <v xml:space="preserve"> </v>
      </c>
      <c r="AL22" s="24" t="str">
        <f>IF($H22="-"," ",IF((VLOOKUP($H22,All!$A:$AK,COLUMN()-4,FALSE)=0),"",VLOOKUP($H22,All!$A:$AK,COLUMN()-4,FALSE)))</f>
        <v xml:space="preserve"> </v>
      </c>
      <c r="AM22" s="22" t="str">
        <f>IF($H22="-"," ",IF((VLOOKUP($H22,All!$A:$AK,COLUMN()-3,FALSE)=0),"",VLOOKUP($H22,All!$A:$AK,COLUMN()-3,FALSE)))</f>
        <v xml:space="preserve"> </v>
      </c>
      <c r="AN22" s="66" t="str">
        <f>IF($H22="-"," ",IF((VLOOKUP($H22,All!$A:$AK,COLUMN()-3,FALSE)=0),"",VLOOKUP($H22,All!$A:$AK,COLUMN()-3,FALSE)))</f>
        <v xml:space="preserve"> </v>
      </c>
    </row>
    <row r="23" spans="1:40" ht="55.25" customHeight="1">
      <c r="A23" s="232" t="s">
        <v>68</v>
      </c>
      <c r="B23" s="148">
        <v>11</v>
      </c>
      <c r="C23" s="1"/>
      <c r="D23" s="30"/>
      <c r="E23" s="30"/>
      <c r="F23" s="1"/>
      <c r="G23" s="3" t="str">
        <f>IF($H23="-"," ",IF((VLOOKUP($H23,All!$A:$AK,COLUMN()-5,FALSE)=0),"",VLOOKUP($H23,All!$A:$AK,COLUMN()-5,FALSE)))</f>
        <v xml:space="preserve"> </v>
      </c>
      <c r="H23" s="7" t="str">
        <f t="shared" si="1"/>
        <v>-</v>
      </c>
      <c r="I23" s="3" t="str">
        <f>IF($H23="-"," ",IF((VLOOKUP($H23,All!$A:$AK,COLUMN()-5,FALSE)=0),"",VLOOKUP($H23,All!$A:$AK,COLUMN()-5,FALSE)))</f>
        <v xml:space="preserve"> </v>
      </c>
      <c r="J23" s="3" t="str">
        <f>IF($H23="-"," ",IF((VLOOKUP($H23,All!$A:$AK,COLUMN()-5,FALSE)=0),"",VLOOKUP($H23,All!$A:$AK,COLUMN()-5,FALSE)))</f>
        <v xml:space="preserve"> </v>
      </c>
      <c r="K23" s="3" t="str">
        <f>IF($H23="-"," ",IF((VLOOKUP($H23,All!$A:$AK,COLUMN()-5,FALSE)=0),"",VLOOKUP($H23,All!$A:$AK,COLUMN()-5,FALSE)))</f>
        <v xml:space="preserve"> </v>
      </c>
      <c r="L23" s="39" t="str">
        <f>IF($H23="-"," ",IF((VLOOKUP($H23,All!$A:$AK,COLUMN()-5,FALSE)=0),"",VLOOKUP($H23,All!$A:$AK,COLUMN()-5,FALSE)))</f>
        <v xml:space="preserve"> </v>
      </c>
      <c r="M23" s="40" t="str">
        <f>IF($H23="-"," ",IF((VLOOKUP($H23,All!$A:$AK,COLUMN()-5,FALSE)=0),"",VLOOKUP($H23,All!$A:$AK,COLUMN()-5,FALSE)))</f>
        <v xml:space="preserve"> </v>
      </c>
      <c r="N23" s="3" t="str">
        <f>IF($H23="-"," ",IF((VLOOKUP($H23,All!$A:$AK,COLUMN()-5,FALSE)=0),"",VLOOKUP($H23,All!$A:$AK,COLUMN()-5,FALSE)))</f>
        <v xml:space="preserve"> </v>
      </c>
      <c r="O23" s="3" t="str">
        <f>IF($H23="-"," ",IF((VLOOKUP($H23,All!$A:$AK,COLUMN()-5,FALSE)=0),"",VLOOKUP($H23,All!$A:$AK,COLUMN()-5,FALSE)))</f>
        <v xml:space="preserve"> </v>
      </c>
      <c r="P23" s="3" t="str">
        <f>IF($H23="-"," ",IF((VLOOKUP($H23,All!$A:$AK,COLUMN()-5,FALSE)=0),"",VLOOKUP($H23,All!$A:$AK,COLUMN()-5,FALSE)))</f>
        <v xml:space="preserve"> </v>
      </c>
      <c r="Q23" s="3" t="str">
        <f>IF($H23="-"," ",IF((VLOOKUP($H23,All!$A:$AK,COLUMN()-5,FALSE)=0),"",VLOOKUP($H23,All!$A:$AK,COLUMN()-5,FALSE)))</f>
        <v xml:space="preserve"> </v>
      </c>
      <c r="R23" s="39" t="str">
        <f>IF($H23="-"," ",IF((VLOOKUP($H23,All!$A:$AK,COLUMN()-5,FALSE)=0),"",VLOOKUP($H23,All!$A:$AK,COLUMN()-5,FALSE)))</f>
        <v xml:space="preserve"> </v>
      </c>
      <c r="S23" s="40" t="str">
        <f>IF($H23="-"," ",IF((VLOOKUP($H23,All!$A:$AK,COLUMN()-5,FALSE)=0),"",VLOOKUP($H23,All!$A:$AK,COLUMN()-5,FALSE)))</f>
        <v xml:space="preserve"> </v>
      </c>
      <c r="T23" s="3" t="str">
        <f>IF($H23="-"," ",IF((VLOOKUP($H23,All!$A:$AK,COLUMN()-5,FALSE)=0),"",VLOOKUP($H23,All!$A:$AK,COLUMN()-5,FALSE)))</f>
        <v xml:space="preserve"> </v>
      </c>
      <c r="U23" s="3" t="str">
        <f>IF($H23="-"," ",IF((VLOOKUP($H23,All!$A:$AK,COLUMN()-5,FALSE)=0),"",VLOOKUP($H23,All!$A:$AK,COLUMN()-5,FALSE)))</f>
        <v xml:space="preserve"> </v>
      </c>
      <c r="V23" s="3" t="str">
        <f>IF($H23="-"," ",IF((VLOOKUP($H23,All!$A:$AK,COLUMN()-5,FALSE)=0),"",VLOOKUP($H23,All!$A:$AK,COLUMN()-5,FALSE)))</f>
        <v xml:space="preserve"> </v>
      </c>
      <c r="W23" s="3" t="str">
        <f>IF($H23="-"," ",IF((VLOOKUP($H23,All!$A:$AK,COLUMN()-5,FALSE)=0),"",VLOOKUP($H23,All!$A:$AK,COLUMN()-5,FALSE)))</f>
        <v xml:space="preserve"> </v>
      </c>
      <c r="X23" s="3" t="str">
        <f>IF($H23="-"," ",IF((VLOOKUP($H23,All!$A:$AK,COLUMN()-5,FALSE)=0),"",VLOOKUP($H23,All!$A:$AK,COLUMN()-5,FALSE)))</f>
        <v xml:space="preserve"> </v>
      </c>
      <c r="Y23" s="3" t="str">
        <f>IF($H23="-"," ",IF((VLOOKUP($H23,All!$A:$AK,COLUMN()-5,FALSE)=0),"",VLOOKUP($H23,All!$A:$AK,COLUMN()-5,FALSE)))</f>
        <v xml:space="preserve"> </v>
      </c>
      <c r="Z23" s="14" t="str">
        <f>IF($H23="-"," ",IF((VLOOKUP($H23,All!$A:$AK,COLUMN()-4,FALSE)=0),"",VLOOKUP($H23,All!$A:$AK,COLUMN()-4,FALSE)))</f>
        <v xml:space="preserve"> </v>
      </c>
      <c r="AA23" s="15" t="str">
        <f>IF($H23="-"," ",IF((VLOOKUP($H23,All!$A:$AK,COLUMN()-4,FALSE)=0),"",VLOOKUP($H23,All!$A:$AK,COLUMN()-4,FALSE)))</f>
        <v xml:space="preserve"> </v>
      </c>
      <c r="AB23" s="14" t="str">
        <f>IF($H23="-"," ",IF((VLOOKUP($H23,All!$A:$AK,COLUMN()-4,FALSE)=0),"",VLOOKUP($H23,All!$A:$AK,COLUMN()-4,FALSE)))</f>
        <v xml:space="preserve"> </v>
      </c>
      <c r="AC23" s="14" t="str">
        <f>IF($H23="-"," ",IF((VLOOKUP($H23,All!$A:$AK,COLUMN()-4,FALSE)=0),"",VLOOKUP($H23,All!$A:$AK,COLUMN()-4,FALSE)))</f>
        <v xml:space="preserve"> </v>
      </c>
      <c r="AD23" s="14" t="str">
        <f>IF($H23="-"," ",IF((VLOOKUP($H23,All!$A:$AK,COLUMN()-4,FALSE)=0),"",VLOOKUP($H23,All!$A:$AK,COLUMN()-4,FALSE)))</f>
        <v xml:space="preserve"> </v>
      </c>
      <c r="AE23" s="14" t="str">
        <f>IF($H23="-"," ",IF((VLOOKUP($H23,All!$A:$AK,COLUMN()-4,FALSE)=0),"",VLOOKUP($H23,All!$A:$AK,COLUMN()-4,FALSE)))</f>
        <v xml:space="preserve"> </v>
      </c>
      <c r="AF23" s="10" t="str">
        <f>IF($H23="-"," ",IF((VLOOKUP($H23,All!$A:$AK,COLUMN()-4,FALSE)=0),"",VLOOKUP($H23,All!$A:$AK,COLUMN()-4,FALSE)))</f>
        <v xml:space="preserve"> </v>
      </c>
      <c r="AG23" s="14" t="str">
        <f>IF($H23="-"," ",IF((VLOOKUP($H23,All!$A:$AK,COLUMN()-4,FALSE)=0),"",VLOOKUP($H23,All!$A:$AK,COLUMN()-4,FALSE)))</f>
        <v xml:space="preserve"> </v>
      </c>
      <c r="AH23" s="14" t="str">
        <f>IF($H23="-"," ",IF((VLOOKUP($H23,All!$A:$AK,COLUMN()-4,FALSE)=0),"",VLOOKUP($H23,All!$A:$AK,COLUMN()-4,FALSE)))</f>
        <v xml:space="preserve"> </v>
      </c>
      <c r="AI23" s="14" t="str">
        <f>IF($H23="-"," ",IF((VLOOKUP($H23,All!$A:$AK,COLUMN()-4,FALSE)=0),"",VLOOKUP($H23,All!$A:$AK,COLUMN()-4,FALSE)))</f>
        <v xml:space="preserve"> </v>
      </c>
      <c r="AJ23" s="14" t="str">
        <f>IF($H23="-"," ",IF((VLOOKUP($H23,All!$A:$AK,COLUMN()-4,FALSE)=0),"",VLOOKUP($H23,All!$A:$AK,COLUMN()-4,FALSE)))</f>
        <v xml:space="preserve"> </v>
      </c>
      <c r="AK23" s="14" t="str">
        <f>IF($H23="-"," ",IF((VLOOKUP($H23,All!$A:$AK,COLUMN()-4,FALSE)=0),"",VLOOKUP($H23,All!$A:$AK,COLUMN()-4,FALSE)))</f>
        <v xml:space="preserve"> </v>
      </c>
      <c r="AL23" s="14" t="str">
        <f>IF($H23="-"," ",IF((VLOOKUP($H23,All!$A:$AK,COLUMN()-4,FALSE)=0),"",VLOOKUP($H23,All!$A:$AK,COLUMN()-4,FALSE)))</f>
        <v xml:space="preserve"> </v>
      </c>
      <c r="AM23" s="12" t="str">
        <f>IF($H23="-"," ",IF((VLOOKUP($H23,All!$A:$AK,COLUMN()-3,FALSE)=0),"",VLOOKUP($H23,All!$A:$AK,COLUMN()-3,FALSE)))</f>
        <v xml:space="preserve"> </v>
      </c>
      <c r="AN23" s="65" t="str">
        <f>IF($H23="-"," ",IF((VLOOKUP($H23,All!$A:$AK,COLUMN()-3,FALSE)=0),"",VLOOKUP($H23,All!$A:$AK,COLUMN()-3,FALSE)))</f>
        <v xml:space="preserve"> </v>
      </c>
    </row>
    <row r="24" spans="1:40" ht="55.25" customHeight="1">
      <c r="A24" s="233"/>
      <c r="B24" s="147">
        <v>12</v>
      </c>
      <c r="C24" s="2"/>
      <c r="D24" s="31"/>
      <c r="E24" s="31"/>
      <c r="F24" s="2"/>
      <c r="G24" s="5" t="str">
        <f>IF($H24="-"," ",IF((VLOOKUP($H24,All!$A:$AK,COLUMN()-5,FALSE)=0),"",VLOOKUP($H24,All!$A:$AK,COLUMN()-5,FALSE)))</f>
        <v xml:space="preserve"> </v>
      </c>
      <c r="H24" s="17" t="str">
        <f t="shared" si="1"/>
        <v>-</v>
      </c>
      <c r="I24" s="5" t="str">
        <f>IF($H24="-"," ",IF((VLOOKUP($H24,All!$A:$AK,COLUMN()-5,FALSE)=0),"",VLOOKUP($H24,All!$A:$AK,COLUMN()-5,FALSE)))</f>
        <v xml:space="preserve"> </v>
      </c>
      <c r="J24" s="5" t="str">
        <f>IF($H24="-"," ",IF((VLOOKUP($H24,All!$A:$AK,COLUMN()-5,FALSE)=0),"",VLOOKUP($H24,All!$A:$AK,COLUMN()-5,FALSE)))</f>
        <v xml:space="preserve"> </v>
      </c>
      <c r="K24" s="5" t="str">
        <f>IF($H24="-"," ",IF((VLOOKUP($H24,All!$A:$AK,COLUMN()-5,FALSE)=0),"",VLOOKUP($H24,All!$A:$AK,COLUMN()-5,FALSE)))</f>
        <v xml:space="preserve"> </v>
      </c>
      <c r="L24" s="41" t="str">
        <f>IF($H24="-"," ",IF((VLOOKUP($H24,All!$A:$AK,COLUMN()-5,FALSE)=0),"",VLOOKUP($H24,All!$A:$AK,COLUMN()-5,FALSE)))</f>
        <v xml:space="preserve"> </v>
      </c>
      <c r="M24" s="42" t="str">
        <f>IF($H24="-"," ",IF((VLOOKUP($H24,All!$A:$AK,COLUMN()-5,FALSE)=0),"",VLOOKUP($H24,All!$A:$AK,COLUMN()-5,FALSE)))</f>
        <v xml:space="preserve"> </v>
      </c>
      <c r="N24" s="5" t="str">
        <f>IF($H24="-"," ",IF((VLOOKUP($H24,All!$A:$AK,COLUMN()-5,FALSE)=0),"",VLOOKUP($H24,All!$A:$AK,COLUMN()-5,FALSE)))</f>
        <v xml:space="preserve"> </v>
      </c>
      <c r="O24" s="5" t="str">
        <f>IF($H24="-"," ",IF((VLOOKUP($H24,All!$A:$AK,COLUMN()-5,FALSE)=0),"",VLOOKUP($H24,All!$A:$AK,COLUMN()-5,FALSE)))</f>
        <v xml:space="preserve"> </v>
      </c>
      <c r="P24" s="5" t="str">
        <f>IF($H24="-"," ",IF((VLOOKUP($H24,All!$A:$AK,COLUMN()-5,FALSE)=0),"",VLOOKUP($H24,All!$A:$AK,COLUMN()-5,FALSE)))</f>
        <v xml:space="preserve"> </v>
      </c>
      <c r="Q24" s="5" t="str">
        <f>IF($H24="-"," ",IF((VLOOKUP($H24,All!$A:$AK,COLUMN()-5,FALSE)=0),"",VLOOKUP($H24,All!$A:$AK,COLUMN()-5,FALSE)))</f>
        <v xml:space="preserve"> </v>
      </c>
      <c r="R24" s="41" t="str">
        <f>IF($H24="-"," ",IF((VLOOKUP($H24,All!$A:$AK,COLUMN()-5,FALSE)=0),"",VLOOKUP($H24,All!$A:$AK,COLUMN()-5,FALSE)))</f>
        <v xml:space="preserve"> </v>
      </c>
      <c r="S24" s="42" t="str">
        <f>IF($H24="-"," ",IF((VLOOKUP($H24,All!$A:$AK,COLUMN()-5,FALSE)=0),"",VLOOKUP($H24,All!$A:$AK,COLUMN()-5,FALSE)))</f>
        <v xml:space="preserve"> </v>
      </c>
      <c r="T24" s="5" t="str">
        <f>IF($H24="-"," ",IF((VLOOKUP($H24,All!$A:$AK,COLUMN()-5,FALSE)=0),"",VLOOKUP($H24,All!$A:$AK,COLUMN()-5,FALSE)))</f>
        <v xml:space="preserve"> </v>
      </c>
      <c r="U24" s="5" t="str">
        <f>IF($H24="-"," ",IF((VLOOKUP($H24,All!$A:$AK,COLUMN()-5,FALSE)=0),"",VLOOKUP($H24,All!$A:$AK,COLUMN()-5,FALSE)))</f>
        <v xml:space="preserve"> </v>
      </c>
      <c r="V24" s="5" t="str">
        <f>IF($H24="-"," ",IF((VLOOKUP($H24,All!$A:$AK,COLUMN()-5,FALSE)=0),"",VLOOKUP($H24,All!$A:$AK,COLUMN()-5,FALSE)))</f>
        <v xml:space="preserve"> </v>
      </c>
      <c r="W24" s="5" t="str">
        <f>IF($H24="-"," ",IF((VLOOKUP($H24,All!$A:$AK,COLUMN()-5,FALSE)=0),"",VLOOKUP($H24,All!$A:$AK,COLUMN()-5,FALSE)))</f>
        <v xml:space="preserve"> </v>
      </c>
      <c r="X24" s="5" t="str">
        <f>IF($H24="-"," ",IF((VLOOKUP($H24,All!$A:$AK,COLUMN()-5,FALSE)=0),"",VLOOKUP($H24,All!$A:$AK,COLUMN()-5,FALSE)))</f>
        <v xml:space="preserve"> </v>
      </c>
      <c r="Y24" s="5" t="str">
        <f>IF($H24="-"," ",IF((VLOOKUP($H24,All!$A:$AK,COLUMN()-5,FALSE)=0),"",VLOOKUP($H24,All!$A:$AK,COLUMN()-5,FALSE)))</f>
        <v xml:space="preserve"> </v>
      </c>
      <c r="Z24" s="24" t="str">
        <f>IF($H24="-"," ",IF((VLOOKUP($H24,All!$A:$AK,COLUMN()-4,FALSE)=0),"",VLOOKUP($H24,All!$A:$AK,COLUMN()-4,FALSE)))</f>
        <v xml:space="preserve"> </v>
      </c>
      <c r="AA24" s="25" t="str">
        <f>IF($H24="-"," ",IF((VLOOKUP($H24,All!$A:$AK,COLUMN()-4,FALSE)=0),"",VLOOKUP($H24,All!$A:$AK,COLUMN()-4,FALSE)))</f>
        <v xml:space="preserve"> </v>
      </c>
      <c r="AB24" s="24" t="str">
        <f>IF($H24="-"," ",IF((VLOOKUP($H24,All!$A:$AK,COLUMN()-4,FALSE)=0),"",VLOOKUP($H24,All!$A:$AK,COLUMN()-4,FALSE)))</f>
        <v xml:space="preserve"> </v>
      </c>
      <c r="AC24" s="24" t="str">
        <f>IF($H24="-"," ",IF((VLOOKUP($H24,All!$A:$AK,COLUMN()-4,FALSE)=0),"",VLOOKUP($H24,All!$A:$AK,COLUMN()-4,FALSE)))</f>
        <v xml:space="preserve"> </v>
      </c>
      <c r="AD24" s="24" t="str">
        <f>IF($H24="-"," ",IF((VLOOKUP($H24,All!$A:$AK,COLUMN()-4,FALSE)=0),"",VLOOKUP($H24,All!$A:$AK,COLUMN()-4,FALSE)))</f>
        <v xml:space="preserve"> </v>
      </c>
      <c r="AE24" s="24" t="str">
        <f>IF($H24="-"," ",IF((VLOOKUP($H24,All!$A:$AK,COLUMN()-4,FALSE)=0),"",VLOOKUP($H24,All!$A:$AK,COLUMN()-4,FALSE)))</f>
        <v xml:space="preserve"> </v>
      </c>
      <c r="AF24" s="20" t="str">
        <f>IF($H24="-"," ",IF((VLOOKUP($H24,All!$A:$AK,COLUMN()-4,FALSE)=0),"",VLOOKUP($H24,All!$A:$AK,COLUMN()-4,FALSE)))</f>
        <v xml:space="preserve"> </v>
      </c>
      <c r="AG24" s="24" t="str">
        <f>IF($H24="-"," ",IF((VLOOKUP($H24,All!$A:$AK,COLUMN()-4,FALSE)=0),"",VLOOKUP($H24,All!$A:$AK,COLUMN()-4,FALSE)))</f>
        <v xml:space="preserve"> </v>
      </c>
      <c r="AH24" s="24" t="str">
        <f>IF($H24="-"," ",IF((VLOOKUP($H24,All!$A:$AK,COLUMN()-4,FALSE)=0),"",VLOOKUP($H24,All!$A:$AK,COLUMN()-4,FALSE)))</f>
        <v xml:space="preserve"> </v>
      </c>
      <c r="AI24" s="24" t="str">
        <f>IF($H24="-"," ",IF((VLOOKUP($H24,All!$A:$AK,COLUMN()-4,FALSE)=0),"",VLOOKUP($H24,All!$A:$AK,COLUMN()-4,FALSE)))</f>
        <v xml:space="preserve"> </v>
      </c>
      <c r="AJ24" s="24" t="str">
        <f>IF($H24="-"," ",IF((VLOOKUP($H24,All!$A:$AK,COLUMN()-4,FALSE)=0),"",VLOOKUP($H24,All!$A:$AK,COLUMN()-4,FALSE)))</f>
        <v xml:space="preserve"> </v>
      </c>
      <c r="AK24" s="24" t="str">
        <f>IF($H24="-"," ",IF((VLOOKUP($H24,All!$A:$AK,COLUMN()-4,FALSE)=0),"",VLOOKUP($H24,All!$A:$AK,COLUMN()-4,FALSE)))</f>
        <v xml:space="preserve"> </v>
      </c>
      <c r="AL24" s="24" t="str">
        <f>IF($H24="-"," ",IF((VLOOKUP($H24,All!$A:$AK,COLUMN()-4,FALSE)=0),"",VLOOKUP($H24,All!$A:$AK,COLUMN()-4,FALSE)))</f>
        <v xml:space="preserve"> </v>
      </c>
      <c r="AM24" s="22" t="str">
        <f>IF($H24="-"," ",IF((VLOOKUP($H24,All!$A:$AK,COLUMN()-3,FALSE)=0),"",VLOOKUP($H24,All!$A:$AK,COLUMN()-3,FALSE)))</f>
        <v xml:space="preserve"> </v>
      </c>
      <c r="AN24" s="66" t="str">
        <f>IF($H24="-"," ",IF((VLOOKUP($H24,All!$A:$AK,COLUMN()-3,FALSE)=0),"",VLOOKUP($H24,All!$A:$AK,COLUMN()-3,FALSE)))</f>
        <v xml:space="preserve"> </v>
      </c>
    </row>
    <row r="25" spans="1:40" ht="55.25" customHeight="1">
      <c r="A25" s="233"/>
      <c r="B25" s="148">
        <v>13</v>
      </c>
      <c r="C25" s="1"/>
      <c r="D25" s="30"/>
      <c r="E25" s="30"/>
      <c r="F25" s="1"/>
      <c r="G25" s="3" t="str">
        <f>IF($H25="-"," ",IF((VLOOKUP($H25,All!$A:$AK,COLUMN()-5,FALSE)=0),"",VLOOKUP($H25,All!$A:$AK,COLUMN()-5,FALSE)))</f>
        <v xml:space="preserve"> </v>
      </c>
      <c r="H25" s="7" t="str">
        <f t="shared" si="1"/>
        <v>-</v>
      </c>
      <c r="I25" s="3" t="str">
        <f>IF($H25="-"," ",IF((VLOOKUP($H25,All!$A:$AK,COLUMN()-5,FALSE)=0),"",VLOOKUP($H25,All!$A:$AK,COLUMN()-5,FALSE)))</f>
        <v xml:space="preserve"> </v>
      </c>
      <c r="J25" s="3" t="str">
        <f>IF($H25="-"," ",IF((VLOOKUP($H25,All!$A:$AK,COLUMN()-5,FALSE)=0),"",VLOOKUP($H25,All!$A:$AK,COLUMN()-5,FALSE)))</f>
        <v xml:space="preserve"> </v>
      </c>
      <c r="K25" s="3" t="str">
        <f>IF($H25="-"," ",IF((VLOOKUP($H25,All!$A:$AK,COLUMN()-5,FALSE)=0),"",VLOOKUP($H25,All!$A:$AK,COLUMN()-5,FALSE)))</f>
        <v xml:space="preserve"> </v>
      </c>
      <c r="L25" s="39" t="str">
        <f>IF($H25="-"," ",IF((VLOOKUP($H25,All!$A:$AK,COLUMN()-5,FALSE)=0),"",VLOOKUP($H25,All!$A:$AK,COLUMN()-5,FALSE)))</f>
        <v xml:space="preserve"> </v>
      </c>
      <c r="M25" s="40" t="str">
        <f>IF($H25="-"," ",IF((VLOOKUP($H25,All!$A:$AK,COLUMN()-5,FALSE)=0),"",VLOOKUP($H25,All!$A:$AK,COLUMN()-5,FALSE)))</f>
        <v xml:space="preserve"> </v>
      </c>
      <c r="N25" s="3" t="str">
        <f>IF($H25="-"," ",IF((VLOOKUP($H25,All!$A:$AK,COLUMN()-5,FALSE)=0),"",VLOOKUP($H25,All!$A:$AK,COLUMN()-5,FALSE)))</f>
        <v xml:space="preserve"> </v>
      </c>
      <c r="O25" s="3" t="str">
        <f>IF($H25="-"," ",IF((VLOOKUP($H25,All!$A:$AK,COLUMN()-5,FALSE)=0),"",VLOOKUP($H25,All!$A:$AK,COLUMN()-5,FALSE)))</f>
        <v xml:space="preserve"> </v>
      </c>
      <c r="P25" s="3" t="str">
        <f>IF($H25="-"," ",IF((VLOOKUP($H25,All!$A:$AK,COLUMN()-5,FALSE)=0),"",VLOOKUP($H25,All!$A:$AK,COLUMN()-5,FALSE)))</f>
        <v xml:space="preserve"> </v>
      </c>
      <c r="Q25" s="3" t="str">
        <f>IF($H25="-"," ",IF((VLOOKUP($H25,All!$A:$AK,COLUMN()-5,FALSE)=0),"",VLOOKUP($H25,All!$A:$AK,COLUMN()-5,FALSE)))</f>
        <v xml:space="preserve"> </v>
      </c>
      <c r="R25" s="39" t="str">
        <f>IF($H25="-"," ",IF((VLOOKUP($H25,All!$A:$AK,COLUMN()-5,FALSE)=0),"",VLOOKUP($H25,All!$A:$AK,COLUMN()-5,FALSE)))</f>
        <v xml:space="preserve"> </v>
      </c>
      <c r="S25" s="40" t="str">
        <f>IF($H25="-"," ",IF((VLOOKUP($H25,All!$A:$AK,COLUMN()-5,FALSE)=0),"",VLOOKUP($H25,All!$A:$AK,COLUMN()-5,FALSE)))</f>
        <v xml:space="preserve"> </v>
      </c>
      <c r="T25" s="3" t="str">
        <f>IF($H25="-"," ",IF((VLOOKUP($H25,All!$A:$AK,COLUMN()-5,FALSE)=0),"",VLOOKUP($H25,All!$A:$AK,COLUMN()-5,FALSE)))</f>
        <v xml:space="preserve"> </v>
      </c>
      <c r="U25" s="3" t="str">
        <f>IF($H25="-"," ",IF((VLOOKUP($H25,All!$A:$AK,COLUMN()-5,FALSE)=0),"",VLOOKUP($H25,All!$A:$AK,COLUMN()-5,FALSE)))</f>
        <v xml:space="preserve"> </v>
      </c>
      <c r="V25" s="3" t="str">
        <f>IF($H25="-"," ",IF((VLOOKUP($H25,All!$A:$AK,COLUMN()-5,FALSE)=0),"",VLOOKUP($H25,All!$A:$AK,COLUMN()-5,FALSE)))</f>
        <v xml:space="preserve"> </v>
      </c>
      <c r="W25" s="3" t="str">
        <f>IF($H25="-"," ",IF((VLOOKUP($H25,All!$A:$AK,COLUMN()-5,FALSE)=0),"",VLOOKUP($H25,All!$A:$AK,COLUMN()-5,FALSE)))</f>
        <v xml:space="preserve"> </v>
      </c>
      <c r="X25" s="3" t="str">
        <f>IF($H25="-"," ",IF((VLOOKUP($H25,All!$A:$AK,COLUMN()-5,FALSE)=0),"",VLOOKUP($H25,All!$A:$AK,COLUMN()-5,FALSE)))</f>
        <v xml:space="preserve"> </v>
      </c>
      <c r="Y25" s="3" t="str">
        <f>IF($H25="-"," ",IF((VLOOKUP($H25,All!$A:$AK,COLUMN()-5,FALSE)=0),"",VLOOKUP($H25,All!$A:$AK,COLUMN()-5,FALSE)))</f>
        <v xml:space="preserve"> </v>
      </c>
      <c r="Z25" s="14" t="str">
        <f>IF($H25="-"," ",IF((VLOOKUP($H25,All!$A:$AK,COLUMN()-4,FALSE)=0),"",VLOOKUP($H25,All!$A:$AK,COLUMN()-4,FALSE)))</f>
        <v xml:space="preserve"> </v>
      </c>
      <c r="AA25" s="15" t="str">
        <f>IF($H25="-"," ",IF((VLOOKUP($H25,All!$A:$AK,COLUMN()-4,FALSE)=0),"",VLOOKUP($H25,All!$A:$AK,COLUMN()-4,FALSE)))</f>
        <v xml:space="preserve"> </v>
      </c>
      <c r="AB25" s="14" t="str">
        <f>IF($H25="-"," ",IF((VLOOKUP($H25,All!$A:$AK,COLUMN()-4,FALSE)=0),"",VLOOKUP($H25,All!$A:$AK,COLUMN()-4,FALSE)))</f>
        <v xml:space="preserve"> </v>
      </c>
      <c r="AC25" s="14" t="str">
        <f>IF($H25="-"," ",IF((VLOOKUP($H25,All!$A:$AK,COLUMN()-4,FALSE)=0),"",VLOOKUP($H25,All!$A:$AK,COLUMN()-4,FALSE)))</f>
        <v xml:space="preserve"> </v>
      </c>
      <c r="AD25" s="14" t="str">
        <f>IF($H25="-"," ",IF((VLOOKUP($H25,All!$A:$AK,COLUMN()-4,FALSE)=0),"",VLOOKUP($H25,All!$A:$AK,COLUMN()-4,FALSE)))</f>
        <v xml:space="preserve"> </v>
      </c>
      <c r="AE25" s="14" t="str">
        <f>IF($H25="-"," ",IF((VLOOKUP($H25,All!$A:$AK,COLUMN()-4,FALSE)=0),"",VLOOKUP($H25,All!$A:$AK,COLUMN()-4,FALSE)))</f>
        <v xml:space="preserve"> </v>
      </c>
      <c r="AF25" s="10" t="str">
        <f>IF($H25="-"," ",IF((VLOOKUP($H25,All!$A:$AK,COLUMN()-4,FALSE)=0),"",VLOOKUP($H25,All!$A:$AK,COLUMN()-4,FALSE)))</f>
        <v xml:space="preserve"> </v>
      </c>
      <c r="AG25" s="14" t="str">
        <f>IF($H25="-"," ",IF((VLOOKUP($H25,All!$A:$AK,COLUMN()-4,FALSE)=0),"",VLOOKUP($H25,All!$A:$AK,COLUMN()-4,FALSE)))</f>
        <v xml:space="preserve"> </v>
      </c>
      <c r="AH25" s="14" t="str">
        <f>IF($H25="-"," ",IF((VLOOKUP($H25,All!$A:$AK,COLUMN()-4,FALSE)=0),"",VLOOKUP($H25,All!$A:$AK,COLUMN()-4,FALSE)))</f>
        <v xml:space="preserve"> </v>
      </c>
      <c r="AI25" s="14" t="str">
        <f>IF($H25="-"," ",IF((VLOOKUP($H25,All!$A:$AK,COLUMN()-4,FALSE)=0),"",VLOOKUP($H25,All!$A:$AK,COLUMN()-4,FALSE)))</f>
        <v xml:space="preserve"> </v>
      </c>
      <c r="AJ25" s="14" t="str">
        <f>IF($H25="-"," ",IF((VLOOKUP($H25,All!$A:$AK,COLUMN()-4,FALSE)=0),"",VLOOKUP($H25,All!$A:$AK,COLUMN()-4,FALSE)))</f>
        <v xml:space="preserve"> </v>
      </c>
      <c r="AK25" s="14" t="str">
        <f>IF($H25="-"," ",IF((VLOOKUP($H25,All!$A:$AK,COLUMN()-4,FALSE)=0),"",VLOOKUP($H25,All!$A:$AK,COLUMN()-4,FALSE)))</f>
        <v xml:space="preserve"> </v>
      </c>
      <c r="AL25" s="14" t="str">
        <f>IF($H25="-"," ",IF((VLOOKUP($H25,All!$A:$AK,COLUMN()-4,FALSE)=0),"",VLOOKUP($H25,All!$A:$AK,COLUMN()-4,FALSE)))</f>
        <v xml:space="preserve"> </v>
      </c>
      <c r="AM25" s="12" t="str">
        <f>IF($H25="-"," ",IF((VLOOKUP($H25,All!$A:$AK,COLUMN()-3,FALSE)=0),"",VLOOKUP($H25,All!$A:$AK,COLUMN()-3,FALSE)))</f>
        <v xml:space="preserve"> </v>
      </c>
      <c r="AN25" s="65" t="str">
        <f>IF($H25="-"," ",IF((VLOOKUP($H25,All!$A:$AK,COLUMN()-3,FALSE)=0),"",VLOOKUP($H25,All!$A:$AK,COLUMN()-3,FALSE)))</f>
        <v xml:space="preserve"> </v>
      </c>
    </row>
    <row r="26" spans="1:40" ht="55.25" customHeight="1">
      <c r="A26" s="233"/>
      <c r="B26" s="147">
        <v>14</v>
      </c>
      <c r="C26" s="2"/>
      <c r="D26" s="31"/>
      <c r="E26" s="31"/>
      <c r="F26" s="2"/>
      <c r="G26" s="5" t="str">
        <f>IF($H26="-"," ",IF((VLOOKUP($H26,All!$A:$AK,COLUMN()-5,FALSE)=0),"",VLOOKUP($H26,All!$A:$AK,COLUMN()-5,FALSE)))</f>
        <v xml:space="preserve"> </v>
      </c>
      <c r="H26" s="17" t="str">
        <f t="shared" si="1"/>
        <v>-</v>
      </c>
      <c r="I26" s="5" t="str">
        <f>IF($H26="-"," ",IF((VLOOKUP($H26,All!$A:$AK,COLUMN()-5,FALSE)=0),"",VLOOKUP($H26,All!$A:$AK,COLUMN()-5,FALSE)))</f>
        <v xml:space="preserve"> </v>
      </c>
      <c r="J26" s="5" t="str">
        <f>IF($H26="-"," ",IF((VLOOKUP($H26,All!$A:$AK,COLUMN()-5,FALSE)=0),"",VLOOKUP($H26,All!$A:$AK,COLUMN()-5,FALSE)))</f>
        <v xml:space="preserve"> </v>
      </c>
      <c r="K26" s="5" t="str">
        <f>IF($H26="-"," ",IF((VLOOKUP($H26,All!$A:$AK,COLUMN()-5,FALSE)=0),"",VLOOKUP($H26,All!$A:$AK,COLUMN()-5,FALSE)))</f>
        <v xml:space="preserve"> </v>
      </c>
      <c r="L26" s="41" t="str">
        <f>IF($H26="-"," ",IF((VLOOKUP($H26,All!$A:$AK,COLUMN()-5,FALSE)=0),"",VLOOKUP($H26,All!$A:$AK,COLUMN()-5,FALSE)))</f>
        <v xml:space="preserve"> </v>
      </c>
      <c r="M26" s="42" t="str">
        <f>IF($H26="-"," ",IF((VLOOKUP($H26,All!$A:$AK,COLUMN()-5,FALSE)=0),"",VLOOKUP($H26,All!$A:$AK,COLUMN()-5,FALSE)))</f>
        <v xml:space="preserve"> </v>
      </c>
      <c r="N26" s="5" t="str">
        <f>IF($H26="-"," ",IF((VLOOKUP($H26,All!$A:$AK,COLUMN()-5,FALSE)=0),"",VLOOKUP($H26,All!$A:$AK,COLUMN()-5,FALSE)))</f>
        <v xml:space="preserve"> </v>
      </c>
      <c r="O26" s="5" t="str">
        <f>IF($H26="-"," ",IF((VLOOKUP($H26,All!$A:$AK,COLUMN()-5,FALSE)=0),"",VLOOKUP($H26,All!$A:$AK,COLUMN()-5,FALSE)))</f>
        <v xml:space="preserve"> </v>
      </c>
      <c r="P26" s="5" t="str">
        <f>IF($H26="-"," ",IF((VLOOKUP($H26,All!$A:$AK,COLUMN()-5,FALSE)=0),"",VLOOKUP($H26,All!$A:$AK,COLUMN()-5,FALSE)))</f>
        <v xml:space="preserve"> </v>
      </c>
      <c r="Q26" s="5" t="str">
        <f>IF($H26="-"," ",IF((VLOOKUP($H26,All!$A:$AK,COLUMN()-5,FALSE)=0),"",VLOOKUP($H26,All!$A:$AK,COLUMN()-5,FALSE)))</f>
        <v xml:space="preserve"> </v>
      </c>
      <c r="R26" s="41" t="str">
        <f>IF($H26="-"," ",IF((VLOOKUP($H26,All!$A:$AK,COLUMN()-5,FALSE)=0),"",VLOOKUP($H26,All!$A:$AK,COLUMN()-5,FALSE)))</f>
        <v xml:space="preserve"> </v>
      </c>
      <c r="S26" s="42" t="str">
        <f>IF($H26="-"," ",IF((VLOOKUP($H26,All!$A:$AK,COLUMN()-5,FALSE)=0),"",VLOOKUP($H26,All!$A:$AK,COLUMN()-5,FALSE)))</f>
        <v xml:space="preserve"> </v>
      </c>
      <c r="T26" s="5" t="str">
        <f>IF($H26="-"," ",IF((VLOOKUP($H26,All!$A:$AK,COLUMN()-5,FALSE)=0),"",VLOOKUP($H26,All!$A:$AK,COLUMN()-5,FALSE)))</f>
        <v xml:space="preserve"> </v>
      </c>
      <c r="U26" s="5" t="str">
        <f>IF($H26="-"," ",IF((VLOOKUP($H26,All!$A:$AK,COLUMN()-5,FALSE)=0),"",VLOOKUP($H26,All!$A:$AK,COLUMN()-5,FALSE)))</f>
        <v xml:space="preserve"> </v>
      </c>
      <c r="V26" s="5" t="str">
        <f>IF($H26="-"," ",IF((VLOOKUP($H26,All!$A:$AK,COLUMN()-5,FALSE)=0),"",VLOOKUP($H26,All!$A:$AK,COLUMN()-5,FALSE)))</f>
        <v xml:space="preserve"> </v>
      </c>
      <c r="W26" s="5" t="str">
        <f>IF($H26="-"," ",IF((VLOOKUP($H26,All!$A:$AK,COLUMN()-5,FALSE)=0),"",VLOOKUP($H26,All!$A:$AK,COLUMN()-5,FALSE)))</f>
        <v xml:space="preserve"> </v>
      </c>
      <c r="X26" s="5" t="str">
        <f>IF($H26="-"," ",IF((VLOOKUP($H26,All!$A:$AK,COLUMN()-5,FALSE)=0),"",VLOOKUP($H26,All!$A:$AK,COLUMN()-5,FALSE)))</f>
        <v xml:space="preserve"> </v>
      </c>
      <c r="Y26" s="5" t="str">
        <f>IF($H26="-"," ",IF((VLOOKUP($H26,All!$A:$AK,COLUMN()-5,FALSE)=0),"",VLOOKUP($H26,All!$A:$AK,COLUMN()-5,FALSE)))</f>
        <v xml:space="preserve"> </v>
      </c>
      <c r="Z26" s="24" t="str">
        <f>IF($H26="-"," ",IF((VLOOKUP($H26,All!$A:$AK,COLUMN()-4,FALSE)=0),"",VLOOKUP($H26,All!$A:$AK,COLUMN()-4,FALSE)))</f>
        <v xml:space="preserve"> </v>
      </c>
      <c r="AA26" s="25" t="str">
        <f>IF($H26="-"," ",IF((VLOOKUP($H26,All!$A:$AK,COLUMN()-4,FALSE)=0),"",VLOOKUP($H26,All!$A:$AK,COLUMN()-4,FALSE)))</f>
        <v xml:space="preserve"> </v>
      </c>
      <c r="AB26" s="24" t="str">
        <f>IF($H26="-"," ",IF((VLOOKUP($H26,All!$A:$AK,COLUMN()-4,FALSE)=0),"",VLOOKUP($H26,All!$A:$AK,COLUMN()-4,FALSE)))</f>
        <v xml:space="preserve"> </v>
      </c>
      <c r="AC26" s="24" t="str">
        <f>IF($H26="-"," ",IF((VLOOKUP($H26,All!$A:$AK,COLUMN()-4,FALSE)=0),"",VLOOKUP($H26,All!$A:$AK,COLUMN()-4,FALSE)))</f>
        <v xml:space="preserve"> </v>
      </c>
      <c r="AD26" s="24" t="str">
        <f>IF($H26="-"," ",IF((VLOOKUP($H26,All!$A:$AK,COLUMN()-4,FALSE)=0),"",VLOOKUP($H26,All!$A:$AK,COLUMN()-4,FALSE)))</f>
        <v xml:space="preserve"> </v>
      </c>
      <c r="AE26" s="24" t="str">
        <f>IF($H26="-"," ",IF((VLOOKUP($H26,All!$A:$AK,COLUMN()-4,FALSE)=0),"",VLOOKUP($H26,All!$A:$AK,COLUMN()-4,FALSE)))</f>
        <v xml:space="preserve"> </v>
      </c>
      <c r="AF26" s="20" t="str">
        <f>IF($H26="-"," ",IF((VLOOKUP($H26,All!$A:$AK,COLUMN()-4,FALSE)=0),"",VLOOKUP($H26,All!$A:$AK,COLUMN()-4,FALSE)))</f>
        <v xml:space="preserve"> </v>
      </c>
      <c r="AG26" s="24" t="str">
        <f>IF($H26="-"," ",IF((VLOOKUP($H26,All!$A:$AK,COLUMN()-4,FALSE)=0),"",VLOOKUP($H26,All!$A:$AK,COLUMN()-4,FALSE)))</f>
        <v xml:space="preserve"> </v>
      </c>
      <c r="AH26" s="24" t="str">
        <f>IF($H26="-"," ",IF((VLOOKUP($H26,All!$A:$AK,COLUMN()-4,FALSE)=0),"",VLOOKUP($H26,All!$A:$AK,COLUMN()-4,FALSE)))</f>
        <v xml:space="preserve"> </v>
      </c>
      <c r="AI26" s="24" t="str">
        <f>IF($H26="-"," ",IF((VLOOKUP($H26,All!$A:$AK,COLUMN()-4,FALSE)=0),"",VLOOKUP($H26,All!$A:$AK,COLUMN()-4,FALSE)))</f>
        <v xml:space="preserve"> </v>
      </c>
      <c r="AJ26" s="24" t="str">
        <f>IF($H26="-"," ",IF((VLOOKUP($H26,All!$A:$AK,COLUMN()-4,FALSE)=0),"",VLOOKUP($H26,All!$A:$AK,COLUMN()-4,FALSE)))</f>
        <v xml:space="preserve"> </v>
      </c>
      <c r="AK26" s="24" t="str">
        <f>IF($H26="-"," ",IF((VLOOKUP($H26,All!$A:$AK,COLUMN()-4,FALSE)=0),"",VLOOKUP($H26,All!$A:$AK,COLUMN()-4,FALSE)))</f>
        <v xml:space="preserve"> </v>
      </c>
      <c r="AL26" s="24" t="str">
        <f>IF($H26="-"," ",IF((VLOOKUP($H26,All!$A:$AK,COLUMN()-4,FALSE)=0),"",VLOOKUP($H26,All!$A:$AK,COLUMN()-4,FALSE)))</f>
        <v xml:space="preserve"> </v>
      </c>
      <c r="AM26" s="22" t="str">
        <f>IF($H26="-"," ",IF((VLOOKUP($H26,All!$A:$AK,COLUMN()-3,FALSE)=0),"",VLOOKUP($H26,All!$A:$AK,COLUMN()-3,FALSE)))</f>
        <v xml:space="preserve"> </v>
      </c>
      <c r="AN26" s="66" t="str">
        <f>IF($H26="-"," ",IF((VLOOKUP($H26,All!$A:$AK,COLUMN()-3,FALSE)=0),"",VLOOKUP($H26,All!$A:$AK,COLUMN()-3,FALSE)))</f>
        <v xml:space="preserve"> </v>
      </c>
    </row>
    <row r="27" spans="1:40" ht="55.25" customHeight="1">
      <c r="A27" s="234"/>
      <c r="B27" s="148">
        <v>15</v>
      </c>
      <c r="C27" s="1"/>
      <c r="D27" s="30"/>
      <c r="E27" s="30"/>
      <c r="F27" s="1"/>
      <c r="G27" s="3" t="str">
        <f>IF($H27="-"," ",IF((VLOOKUP($H27,All!$A:$AK,COLUMN()-5,FALSE)=0),"",VLOOKUP($H27,All!$A:$AK,COLUMN()-5,FALSE)))</f>
        <v xml:space="preserve"> </v>
      </c>
      <c r="H27" s="7" t="str">
        <f t="shared" si="1"/>
        <v>-</v>
      </c>
      <c r="I27" s="3" t="str">
        <f>IF($H27="-"," ",IF((VLOOKUP($H27,All!$A:$AK,COLUMN()-5,FALSE)=0),"",VLOOKUP($H27,All!$A:$AK,COLUMN()-5,FALSE)))</f>
        <v xml:space="preserve"> </v>
      </c>
      <c r="J27" s="3" t="str">
        <f>IF($H27="-"," ",IF((VLOOKUP($H27,All!$A:$AK,COLUMN()-5,FALSE)=0),"",VLOOKUP($H27,All!$A:$AK,COLUMN()-5,FALSE)))</f>
        <v xml:space="preserve"> </v>
      </c>
      <c r="K27" s="3" t="str">
        <f>IF($H27="-"," ",IF((VLOOKUP($H27,All!$A:$AK,COLUMN()-5,FALSE)=0),"",VLOOKUP($H27,All!$A:$AK,COLUMN()-5,FALSE)))</f>
        <v xml:space="preserve"> </v>
      </c>
      <c r="L27" s="39" t="str">
        <f>IF($H27="-"," ",IF((VLOOKUP($H27,All!$A:$AK,COLUMN()-5,FALSE)=0),"",VLOOKUP($H27,All!$A:$AK,COLUMN()-5,FALSE)))</f>
        <v xml:space="preserve"> </v>
      </c>
      <c r="M27" s="40" t="str">
        <f>IF($H27="-"," ",IF((VLOOKUP($H27,All!$A:$AK,COLUMN()-5,FALSE)=0),"",VLOOKUP($H27,All!$A:$AK,COLUMN()-5,FALSE)))</f>
        <v xml:space="preserve"> </v>
      </c>
      <c r="N27" s="3" t="str">
        <f>IF($H27="-"," ",IF((VLOOKUP($H27,All!$A:$AK,COLUMN()-5,FALSE)=0),"",VLOOKUP($H27,All!$A:$AK,COLUMN()-5,FALSE)))</f>
        <v xml:space="preserve"> </v>
      </c>
      <c r="O27" s="3" t="str">
        <f>IF($H27="-"," ",IF((VLOOKUP($H27,All!$A:$AK,COLUMN()-5,FALSE)=0),"",VLOOKUP($H27,All!$A:$AK,COLUMN()-5,FALSE)))</f>
        <v xml:space="preserve"> </v>
      </c>
      <c r="P27" s="3" t="str">
        <f>IF($H27="-"," ",IF((VLOOKUP($H27,All!$A:$AK,COLUMN()-5,FALSE)=0),"",VLOOKUP($H27,All!$A:$AK,COLUMN()-5,FALSE)))</f>
        <v xml:space="preserve"> </v>
      </c>
      <c r="Q27" s="3" t="str">
        <f>IF($H27="-"," ",IF((VLOOKUP($H27,All!$A:$AK,COLUMN()-5,FALSE)=0),"",VLOOKUP($H27,All!$A:$AK,COLUMN()-5,FALSE)))</f>
        <v xml:space="preserve"> </v>
      </c>
      <c r="R27" s="39" t="str">
        <f>IF($H27="-"," ",IF((VLOOKUP($H27,All!$A:$AK,COLUMN()-5,FALSE)=0),"",VLOOKUP($H27,All!$A:$AK,COLUMN()-5,FALSE)))</f>
        <v xml:space="preserve"> </v>
      </c>
      <c r="S27" s="40" t="str">
        <f>IF($H27="-"," ",IF((VLOOKUP($H27,All!$A:$AK,COLUMN()-5,FALSE)=0),"",VLOOKUP($H27,All!$A:$AK,COLUMN()-5,FALSE)))</f>
        <v xml:space="preserve"> </v>
      </c>
      <c r="T27" s="3" t="str">
        <f>IF($H27="-"," ",IF((VLOOKUP($H27,All!$A:$AK,COLUMN()-5,FALSE)=0),"",VLOOKUP($H27,All!$A:$AK,COLUMN()-5,FALSE)))</f>
        <v xml:space="preserve"> </v>
      </c>
      <c r="U27" s="3" t="str">
        <f>IF($H27="-"," ",IF((VLOOKUP($H27,All!$A:$AK,COLUMN()-5,FALSE)=0),"",VLOOKUP($H27,All!$A:$AK,COLUMN()-5,FALSE)))</f>
        <v xml:space="preserve"> </v>
      </c>
      <c r="V27" s="3" t="str">
        <f>IF($H27="-"," ",IF((VLOOKUP($H27,All!$A:$AK,COLUMN()-5,FALSE)=0),"",VLOOKUP($H27,All!$A:$AK,COLUMN()-5,FALSE)))</f>
        <v xml:space="preserve"> </v>
      </c>
      <c r="W27" s="3" t="str">
        <f>IF($H27="-"," ",IF((VLOOKUP($H27,All!$A:$AK,COLUMN()-5,FALSE)=0),"",VLOOKUP($H27,All!$A:$AK,COLUMN()-5,FALSE)))</f>
        <v xml:space="preserve"> </v>
      </c>
      <c r="X27" s="3" t="str">
        <f>IF($H27="-"," ",IF((VLOOKUP($H27,All!$A:$AK,COLUMN()-5,FALSE)=0),"",VLOOKUP($H27,All!$A:$AK,COLUMN()-5,FALSE)))</f>
        <v xml:space="preserve"> </v>
      </c>
      <c r="Y27" s="3" t="str">
        <f>IF($H27="-"," ",IF((VLOOKUP($H27,All!$A:$AK,COLUMN()-5,FALSE)=0),"",VLOOKUP($H27,All!$A:$AK,COLUMN()-5,FALSE)))</f>
        <v xml:space="preserve"> </v>
      </c>
      <c r="Z27" s="14" t="str">
        <f>IF($H27="-"," ",IF((VLOOKUP($H27,All!$A:$AK,COLUMN()-4,FALSE)=0),"",VLOOKUP($H27,All!$A:$AK,COLUMN()-4,FALSE)))</f>
        <v xml:space="preserve"> </v>
      </c>
      <c r="AA27" s="15" t="str">
        <f>IF($H27="-"," ",IF((VLOOKUP($H27,All!$A:$AK,COLUMN()-4,FALSE)=0),"",VLOOKUP($H27,All!$A:$AK,COLUMN()-4,FALSE)))</f>
        <v xml:space="preserve"> </v>
      </c>
      <c r="AB27" s="14" t="str">
        <f>IF($H27="-"," ",IF((VLOOKUP($H27,All!$A:$AK,COLUMN()-4,FALSE)=0),"",VLOOKUP($H27,All!$A:$AK,COLUMN()-4,FALSE)))</f>
        <v xml:space="preserve"> </v>
      </c>
      <c r="AC27" s="14" t="str">
        <f>IF($H27="-"," ",IF((VLOOKUP($H27,All!$A:$AK,COLUMN()-4,FALSE)=0),"",VLOOKUP($H27,All!$A:$AK,COLUMN()-4,FALSE)))</f>
        <v xml:space="preserve"> </v>
      </c>
      <c r="AD27" s="14" t="str">
        <f>IF($H27="-"," ",IF((VLOOKUP($H27,All!$A:$AK,COLUMN()-4,FALSE)=0),"",VLOOKUP($H27,All!$A:$AK,COLUMN()-4,FALSE)))</f>
        <v xml:space="preserve"> </v>
      </c>
      <c r="AE27" s="14" t="str">
        <f>IF($H27="-"," ",IF((VLOOKUP($H27,All!$A:$AK,COLUMN()-4,FALSE)=0),"",VLOOKUP($H27,All!$A:$AK,COLUMN()-4,FALSE)))</f>
        <v xml:space="preserve"> </v>
      </c>
      <c r="AF27" s="10" t="str">
        <f>IF($H27="-"," ",IF((VLOOKUP($H27,All!$A:$AK,COLUMN()-4,FALSE)=0),"",VLOOKUP($H27,All!$A:$AK,COLUMN()-4,FALSE)))</f>
        <v xml:space="preserve"> </v>
      </c>
      <c r="AG27" s="14" t="str">
        <f>IF($H27="-"," ",IF((VLOOKUP($H27,All!$A:$AK,COLUMN()-4,FALSE)=0),"",VLOOKUP($H27,All!$A:$AK,COLUMN()-4,FALSE)))</f>
        <v xml:space="preserve"> </v>
      </c>
      <c r="AH27" s="14" t="str">
        <f>IF($H27="-"," ",IF((VLOOKUP($H27,All!$A:$AK,COLUMN()-4,FALSE)=0),"",VLOOKUP($H27,All!$A:$AK,COLUMN()-4,FALSE)))</f>
        <v xml:space="preserve"> </v>
      </c>
      <c r="AI27" s="14" t="str">
        <f>IF($H27="-"," ",IF((VLOOKUP($H27,All!$A:$AK,COLUMN()-4,FALSE)=0),"",VLOOKUP($H27,All!$A:$AK,COLUMN()-4,FALSE)))</f>
        <v xml:space="preserve"> </v>
      </c>
      <c r="AJ27" s="14" t="str">
        <f>IF($H27="-"," ",IF((VLOOKUP($H27,All!$A:$AK,COLUMN()-4,FALSE)=0),"",VLOOKUP($H27,All!$A:$AK,COLUMN()-4,FALSE)))</f>
        <v xml:space="preserve"> </v>
      </c>
      <c r="AK27" s="14" t="str">
        <f>IF($H27="-"," ",IF((VLOOKUP($H27,All!$A:$AK,COLUMN()-4,FALSE)=0),"",VLOOKUP($H27,All!$A:$AK,COLUMN()-4,FALSE)))</f>
        <v xml:space="preserve"> </v>
      </c>
      <c r="AL27" s="14" t="str">
        <f>IF($H27="-"," ",IF((VLOOKUP($H27,All!$A:$AK,COLUMN()-4,FALSE)=0),"",VLOOKUP($H27,All!$A:$AK,COLUMN()-4,FALSE)))</f>
        <v xml:space="preserve"> </v>
      </c>
      <c r="AM27" s="12" t="str">
        <f>IF($H27="-"," ",IF((VLOOKUP($H27,All!$A:$AK,COLUMN()-3,FALSE)=0),"",VLOOKUP($H27,All!$A:$AK,COLUMN()-3,FALSE)))</f>
        <v xml:space="preserve"> </v>
      </c>
      <c r="AN27" s="65" t="str">
        <f>IF($H27="-"," ",IF((VLOOKUP($H27,All!$A:$AK,COLUMN()-3,FALSE)=0),"",VLOOKUP($H27,All!$A:$AK,COLUMN()-3,FALSE)))</f>
        <v xml:space="preserve"> </v>
      </c>
    </row>
    <row r="28" spans="1:40" ht="55.25" customHeight="1">
      <c r="A28" s="232" t="s">
        <v>69</v>
      </c>
      <c r="B28" s="147">
        <v>16</v>
      </c>
      <c r="C28" s="2"/>
      <c r="D28" s="31"/>
      <c r="E28" s="31"/>
      <c r="F28" s="2"/>
      <c r="G28" s="5" t="str">
        <f>IF($H28="-"," ",IF((VLOOKUP($H28,All!$A:$AK,COLUMN()-5,FALSE)=0),"",VLOOKUP($H28,All!$A:$AK,COLUMN()-5,FALSE)))</f>
        <v xml:space="preserve"> </v>
      </c>
      <c r="H28" s="17" t="str">
        <f t="shared" si="1"/>
        <v>-</v>
      </c>
      <c r="I28" s="5" t="str">
        <f>IF($H28="-"," ",IF((VLOOKUP($H28,All!$A:$AK,COLUMN()-5,FALSE)=0),"",VLOOKUP($H28,All!$A:$AK,COLUMN()-5,FALSE)))</f>
        <v xml:space="preserve"> </v>
      </c>
      <c r="J28" s="5" t="str">
        <f>IF($H28="-"," ",IF((VLOOKUP($H28,All!$A:$AK,COLUMN()-5,FALSE)=0),"",VLOOKUP($H28,All!$A:$AK,COLUMN()-5,FALSE)))</f>
        <v xml:space="preserve"> </v>
      </c>
      <c r="K28" s="5" t="str">
        <f>IF($H28="-"," ",IF((VLOOKUP($H28,All!$A:$AK,COLUMN()-5,FALSE)=0),"",VLOOKUP($H28,All!$A:$AK,COLUMN()-5,FALSE)))</f>
        <v xml:space="preserve"> </v>
      </c>
      <c r="L28" s="41" t="str">
        <f>IF($H28="-"," ",IF((VLOOKUP($H28,All!$A:$AK,COLUMN()-5,FALSE)=0),"",VLOOKUP($H28,All!$A:$AK,COLUMN()-5,FALSE)))</f>
        <v xml:space="preserve"> </v>
      </c>
      <c r="M28" s="42" t="str">
        <f>IF($H28="-"," ",IF((VLOOKUP($H28,All!$A:$AK,COLUMN()-5,FALSE)=0),"",VLOOKUP($H28,All!$A:$AK,COLUMN()-5,FALSE)))</f>
        <v xml:space="preserve"> </v>
      </c>
      <c r="N28" s="5" t="str">
        <f>IF($H28="-"," ",IF((VLOOKUP($H28,All!$A:$AK,COLUMN()-5,FALSE)=0),"",VLOOKUP($H28,All!$A:$AK,COLUMN()-5,FALSE)))</f>
        <v xml:space="preserve"> </v>
      </c>
      <c r="O28" s="5" t="str">
        <f>IF($H28="-"," ",IF((VLOOKUP($H28,All!$A:$AK,COLUMN()-5,FALSE)=0),"",VLOOKUP($H28,All!$A:$AK,COLUMN()-5,FALSE)))</f>
        <v xml:space="preserve"> </v>
      </c>
      <c r="P28" s="5" t="str">
        <f>IF($H28="-"," ",IF((VLOOKUP($H28,All!$A:$AK,COLUMN()-5,FALSE)=0),"",VLOOKUP($H28,All!$A:$AK,COLUMN()-5,FALSE)))</f>
        <v xml:space="preserve"> </v>
      </c>
      <c r="Q28" s="5" t="str">
        <f>IF($H28="-"," ",IF((VLOOKUP($H28,All!$A:$AK,COLUMN()-5,FALSE)=0),"",VLOOKUP($H28,All!$A:$AK,COLUMN()-5,FALSE)))</f>
        <v xml:space="preserve"> </v>
      </c>
      <c r="R28" s="41" t="str">
        <f>IF($H28="-"," ",IF((VLOOKUP($H28,All!$A:$AK,COLUMN()-5,FALSE)=0),"",VLOOKUP($H28,All!$A:$AK,COLUMN()-5,FALSE)))</f>
        <v xml:space="preserve"> </v>
      </c>
      <c r="S28" s="42" t="str">
        <f>IF($H28="-"," ",IF((VLOOKUP($H28,All!$A:$AK,COLUMN()-5,FALSE)=0),"",VLOOKUP($H28,All!$A:$AK,COLUMN()-5,FALSE)))</f>
        <v xml:space="preserve"> </v>
      </c>
      <c r="T28" s="5" t="str">
        <f>IF($H28="-"," ",IF((VLOOKUP($H28,All!$A:$AK,COLUMN()-5,FALSE)=0),"",VLOOKUP($H28,All!$A:$AK,COLUMN()-5,FALSE)))</f>
        <v xml:space="preserve"> </v>
      </c>
      <c r="U28" s="5" t="str">
        <f>IF($H28="-"," ",IF((VLOOKUP($H28,All!$A:$AK,COLUMN()-5,FALSE)=0),"",VLOOKUP($H28,All!$A:$AK,COLUMN()-5,FALSE)))</f>
        <v xml:space="preserve"> </v>
      </c>
      <c r="V28" s="5" t="str">
        <f>IF($H28="-"," ",IF((VLOOKUP($H28,All!$A:$AK,COLUMN()-5,FALSE)=0),"",VLOOKUP($H28,All!$A:$AK,COLUMN()-5,FALSE)))</f>
        <v xml:space="preserve"> </v>
      </c>
      <c r="W28" s="5" t="str">
        <f>IF($H28="-"," ",IF((VLOOKUP($H28,All!$A:$AK,COLUMN()-5,FALSE)=0),"",VLOOKUP($H28,All!$A:$AK,COLUMN()-5,FALSE)))</f>
        <v xml:space="preserve"> </v>
      </c>
      <c r="X28" s="5" t="str">
        <f>IF($H28="-"," ",IF((VLOOKUP($H28,All!$A:$AK,COLUMN()-5,FALSE)=0),"",VLOOKUP($H28,All!$A:$AK,COLUMN()-5,FALSE)))</f>
        <v xml:space="preserve"> </v>
      </c>
      <c r="Y28" s="5" t="str">
        <f>IF($H28="-"," ",IF((VLOOKUP($H28,All!$A:$AK,COLUMN()-5,FALSE)=0),"",VLOOKUP($H28,All!$A:$AK,COLUMN()-5,FALSE)))</f>
        <v xml:space="preserve"> </v>
      </c>
      <c r="Z28" s="24" t="str">
        <f>IF($H28="-"," ",IF((VLOOKUP($H28,All!$A:$AK,COLUMN()-4,FALSE)=0),"",VLOOKUP($H28,All!$A:$AK,COLUMN()-4,FALSE)))</f>
        <v xml:space="preserve"> </v>
      </c>
      <c r="AA28" s="25" t="str">
        <f>IF($H28="-"," ",IF((VLOOKUP($H28,All!$A:$AK,COLUMN()-4,FALSE)=0),"",VLOOKUP($H28,All!$A:$AK,COLUMN()-4,FALSE)))</f>
        <v xml:space="preserve"> </v>
      </c>
      <c r="AB28" s="24" t="str">
        <f>IF($H28="-"," ",IF((VLOOKUP($H28,All!$A:$AK,COLUMN()-4,FALSE)=0),"",VLOOKUP($H28,All!$A:$AK,COLUMN()-4,FALSE)))</f>
        <v xml:space="preserve"> </v>
      </c>
      <c r="AC28" s="24" t="str">
        <f>IF($H28="-"," ",IF((VLOOKUP($H28,All!$A:$AK,COLUMN()-4,FALSE)=0),"",VLOOKUP($H28,All!$A:$AK,COLUMN()-4,FALSE)))</f>
        <v xml:space="preserve"> </v>
      </c>
      <c r="AD28" s="24" t="str">
        <f>IF($H28="-"," ",IF((VLOOKUP($H28,All!$A:$AK,COLUMN()-4,FALSE)=0),"",VLOOKUP($H28,All!$A:$AK,COLUMN()-4,FALSE)))</f>
        <v xml:space="preserve"> </v>
      </c>
      <c r="AE28" s="24" t="str">
        <f>IF($H28="-"," ",IF((VLOOKUP($H28,All!$A:$AK,COLUMN()-4,FALSE)=0),"",VLOOKUP($H28,All!$A:$AK,COLUMN()-4,FALSE)))</f>
        <v xml:space="preserve"> </v>
      </c>
      <c r="AF28" s="20" t="str">
        <f>IF($H28="-"," ",IF((VLOOKUP($H28,All!$A:$AK,COLUMN()-4,FALSE)=0),"",VLOOKUP($H28,All!$A:$AK,COLUMN()-4,FALSE)))</f>
        <v xml:space="preserve"> </v>
      </c>
      <c r="AG28" s="24" t="str">
        <f>IF($H28="-"," ",IF((VLOOKUP($H28,All!$A:$AK,COLUMN()-4,FALSE)=0),"",VLOOKUP($H28,All!$A:$AK,COLUMN()-4,FALSE)))</f>
        <v xml:space="preserve"> </v>
      </c>
      <c r="AH28" s="24" t="str">
        <f>IF($H28="-"," ",IF((VLOOKUP($H28,All!$A:$AK,COLUMN()-4,FALSE)=0),"",VLOOKUP($H28,All!$A:$AK,COLUMN()-4,FALSE)))</f>
        <v xml:space="preserve"> </v>
      </c>
      <c r="AI28" s="24" t="str">
        <f>IF($H28="-"," ",IF((VLOOKUP($H28,All!$A:$AK,COLUMN()-4,FALSE)=0),"",VLOOKUP($H28,All!$A:$AK,COLUMN()-4,FALSE)))</f>
        <v xml:space="preserve"> </v>
      </c>
      <c r="AJ28" s="24" t="str">
        <f>IF($H28="-"," ",IF((VLOOKUP($H28,All!$A:$AK,COLUMN()-4,FALSE)=0),"",VLOOKUP($H28,All!$A:$AK,COLUMN()-4,FALSE)))</f>
        <v xml:space="preserve"> </v>
      </c>
      <c r="AK28" s="24" t="str">
        <f>IF($H28="-"," ",IF((VLOOKUP($H28,All!$A:$AK,COLUMN()-4,FALSE)=0),"",VLOOKUP($H28,All!$A:$AK,COLUMN()-4,FALSE)))</f>
        <v xml:space="preserve"> </v>
      </c>
      <c r="AL28" s="24" t="str">
        <f>IF($H28="-"," ",IF((VLOOKUP($H28,All!$A:$AK,COLUMN()-4,FALSE)=0),"",VLOOKUP($H28,All!$A:$AK,COLUMN()-4,FALSE)))</f>
        <v xml:space="preserve"> </v>
      </c>
      <c r="AM28" s="22" t="str">
        <f>IF($H28="-"," ",IF((VLOOKUP($H28,All!$A:$AK,COLUMN()-3,FALSE)=0),"",VLOOKUP($H28,All!$A:$AK,COLUMN()-3,FALSE)))</f>
        <v xml:space="preserve"> </v>
      </c>
      <c r="AN28" s="66" t="str">
        <f>IF($H28="-"," ",IF((VLOOKUP($H28,All!$A:$AK,COLUMN()-3,FALSE)=0),"",VLOOKUP($H28,All!$A:$AK,COLUMN()-3,FALSE)))</f>
        <v xml:space="preserve"> </v>
      </c>
    </row>
    <row r="29" spans="1:40" ht="55.25" customHeight="1">
      <c r="A29" s="233"/>
      <c r="B29" s="148">
        <v>17</v>
      </c>
      <c r="C29" s="1"/>
      <c r="D29" s="30"/>
      <c r="E29" s="30"/>
      <c r="F29" s="1"/>
      <c r="G29" s="3" t="str">
        <f>IF($H29="-"," ",IF((VLOOKUP($H29,All!$A:$AK,COLUMN()-5,FALSE)=0),"",VLOOKUP($H29,All!$A:$AK,COLUMN()-5,FALSE)))</f>
        <v xml:space="preserve"> </v>
      </c>
      <c r="H29" s="7" t="str">
        <f t="shared" si="1"/>
        <v>-</v>
      </c>
      <c r="I29" s="3" t="str">
        <f>IF($H29="-"," ",IF((VLOOKUP($H29,All!$A:$AK,COLUMN()-5,FALSE)=0),"",VLOOKUP($H29,All!$A:$AK,COLUMN()-5,FALSE)))</f>
        <v xml:space="preserve"> </v>
      </c>
      <c r="J29" s="3" t="str">
        <f>IF($H29="-"," ",IF((VLOOKUP($H29,All!$A:$AK,COLUMN()-5,FALSE)=0),"",VLOOKUP($H29,All!$A:$AK,COLUMN()-5,FALSE)))</f>
        <v xml:space="preserve"> </v>
      </c>
      <c r="K29" s="3" t="str">
        <f>IF($H29="-"," ",IF((VLOOKUP($H29,All!$A:$AK,COLUMN()-5,FALSE)=0),"",VLOOKUP($H29,All!$A:$AK,COLUMN()-5,FALSE)))</f>
        <v xml:space="preserve"> </v>
      </c>
      <c r="L29" s="39" t="str">
        <f>IF($H29="-"," ",IF((VLOOKUP($H29,All!$A:$AK,COLUMN()-5,FALSE)=0),"",VLOOKUP($H29,All!$A:$AK,COLUMN()-5,FALSE)))</f>
        <v xml:space="preserve"> </v>
      </c>
      <c r="M29" s="40" t="str">
        <f>IF($H29="-"," ",IF((VLOOKUP($H29,All!$A:$AK,COLUMN()-5,FALSE)=0),"",VLOOKUP($H29,All!$A:$AK,COLUMN()-5,FALSE)))</f>
        <v xml:space="preserve"> </v>
      </c>
      <c r="N29" s="3" t="str">
        <f>IF($H29="-"," ",IF((VLOOKUP($H29,All!$A:$AK,COLUMN()-5,FALSE)=0),"",VLOOKUP($H29,All!$A:$AK,COLUMN()-5,FALSE)))</f>
        <v xml:space="preserve"> </v>
      </c>
      <c r="O29" s="3" t="str">
        <f>IF($H29="-"," ",IF((VLOOKUP($H29,All!$A:$AK,COLUMN()-5,FALSE)=0),"",VLOOKUP($H29,All!$A:$AK,COLUMN()-5,FALSE)))</f>
        <v xml:space="preserve"> </v>
      </c>
      <c r="P29" s="3" t="str">
        <f>IF($H29="-"," ",IF((VLOOKUP($H29,All!$A:$AK,COLUMN()-5,FALSE)=0),"",VLOOKUP($H29,All!$A:$AK,COLUMN()-5,FALSE)))</f>
        <v xml:space="preserve"> </v>
      </c>
      <c r="Q29" s="3" t="str">
        <f>IF($H29="-"," ",IF((VLOOKUP($H29,All!$A:$AK,COLUMN()-5,FALSE)=0),"",VLOOKUP($H29,All!$A:$AK,COLUMN()-5,FALSE)))</f>
        <v xml:space="preserve"> </v>
      </c>
      <c r="R29" s="39" t="str">
        <f>IF($H29="-"," ",IF((VLOOKUP($H29,All!$A:$AK,COLUMN()-5,FALSE)=0),"",VLOOKUP($H29,All!$A:$AK,COLUMN()-5,FALSE)))</f>
        <v xml:space="preserve"> </v>
      </c>
      <c r="S29" s="40" t="str">
        <f>IF($H29="-"," ",IF((VLOOKUP($H29,All!$A:$AK,COLUMN()-5,FALSE)=0),"",VLOOKUP($H29,All!$A:$AK,COLUMN()-5,FALSE)))</f>
        <v xml:space="preserve"> </v>
      </c>
      <c r="T29" s="3" t="str">
        <f>IF($H29="-"," ",IF((VLOOKUP($H29,All!$A:$AK,COLUMN()-5,FALSE)=0),"",VLOOKUP($H29,All!$A:$AK,COLUMN()-5,FALSE)))</f>
        <v xml:space="preserve"> </v>
      </c>
      <c r="U29" s="3" t="str">
        <f>IF($H29="-"," ",IF((VLOOKUP($H29,All!$A:$AK,COLUMN()-5,FALSE)=0),"",VLOOKUP($H29,All!$A:$AK,COLUMN()-5,FALSE)))</f>
        <v xml:space="preserve"> </v>
      </c>
      <c r="V29" s="3" t="str">
        <f>IF($H29="-"," ",IF((VLOOKUP($H29,All!$A:$AK,COLUMN()-5,FALSE)=0),"",VLOOKUP($H29,All!$A:$AK,COLUMN()-5,FALSE)))</f>
        <v xml:space="preserve"> </v>
      </c>
      <c r="W29" s="3" t="str">
        <f>IF($H29="-"," ",IF((VLOOKUP($H29,All!$A:$AK,COLUMN()-5,FALSE)=0),"",VLOOKUP($H29,All!$A:$AK,COLUMN()-5,FALSE)))</f>
        <v xml:space="preserve"> </v>
      </c>
      <c r="X29" s="3" t="str">
        <f>IF($H29="-"," ",IF((VLOOKUP($H29,All!$A:$AK,COLUMN()-5,FALSE)=0),"",VLOOKUP($H29,All!$A:$AK,COLUMN()-5,FALSE)))</f>
        <v xml:space="preserve"> </v>
      </c>
      <c r="Y29" s="3" t="str">
        <f>IF($H29="-"," ",IF((VLOOKUP($H29,All!$A:$AK,COLUMN()-5,FALSE)=0),"",VLOOKUP($H29,All!$A:$AK,COLUMN()-5,FALSE)))</f>
        <v xml:space="preserve"> </v>
      </c>
      <c r="Z29" s="14" t="str">
        <f>IF($H29="-"," ",IF((VLOOKUP($H29,All!$A:$AK,COLUMN()-4,FALSE)=0),"",VLOOKUP($H29,All!$A:$AK,COLUMN()-4,FALSE)))</f>
        <v xml:space="preserve"> </v>
      </c>
      <c r="AA29" s="15" t="str">
        <f>IF($H29="-"," ",IF((VLOOKUP($H29,All!$A:$AK,COLUMN()-4,FALSE)=0),"",VLOOKUP($H29,All!$A:$AK,COLUMN()-4,FALSE)))</f>
        <v xml:space="preserve"> </v>
      </c>
      <c r="AB29" s="14" t="str">
        <f>IF($H29="-"," ",IF((VLOOKUP($H29,All!$A:$AK,COLUMN()-4,FALSE)=0),"",VLOOKUP($H29,All!$A:$AK,COLUMN()-4,FALSE)))</f>
        <v xml:space="preserve"> </v>
      </c>
      <c r="AC29" s="14" t="str">
        <f>IF($H29="-"," ",IF((VLOOKUP($H29,All!$A:$AK,COLUMN()-4,FALSE)=0),"",VLOOKUP($H29,All!$A:$AK,COLUMN()-4,FALSE)))</f>
        <v xml:space="preserve"> </v>
      </c>
      <c r="AD29" s="14" t="str">
        <f>IF($H29="-"," ",IF((VLOOKUP($H29,All!$A:$AK,COLUMN()-4,FALSE)=0),"",VLOOKUP($H29,All!$A:$AK,COLUMN()-4,FALSE)))</f>
        <v xml:space="preserve"> </v>
      </c>
      <c r="AE29" s="14" t="str">
        <f>IF($H29="-"," ",IF((VLOOKUP($H29,All!$A:$AK,COLUMN()-4,FALSE)=0),"",VLOOKUP($H29,All!$A:$AK,COLUMN()-4,FALSE)))</f>
        <v xml:space="preserve"> </v>
      </c>
      <c r="AF29" s="10" t="str">
        <f>IF($H29="-"," ",IF((VLOOKUP($H29,All!$A:$AK,COLUMN()-4,FALSE)=0),"",VLOOKUP($H29,All!$A:$AK,COLUMN()-4,FALSE)))</f>
        <v xml:space="preserve"> </v>
      </c>
      <c r="AG29" s="14" t="str">
        <f>IF($H29="-"," ",IF((VLOOKUP($H29,All!$A:$AK,COLUMN()-4,FALSE)=0),"",VLOOKUP($H29,All!$A:$AK,COLUMN()-4,FALSE)))</f>
        <v xml:space="preserve"> </v>
      </c>
      <c r="AH29" s="14" t="str">
        <f>IF($H29="-"," ",IF((VLOOKUP($H29,All!$A:$AK,COLUMN()-4,FALSE)=0),"",VLOOKUP($H29,All!$A:$AK,COLUMN()-4,FALSE)))</f>
        <v xml:space="preserve"> </v>
      </c>
      <c r="AI29" s="14" t="str">
        <f>IF($H29="-"," ",IF((VLOOKUP($H29,All!$A:$AK,COLUMN()-4,FALSE)=0),"",VLOOKUP($H29,All!$A:$AK,COLUMN()-4,FALSE)))</f>
        <v xml:space="preserve"> </v>
      </c>
      <c r="AJ29" s="14" t="str">
        <f>IF($H29="-"," ",IF((VLOOKUP($H29,All!$A:$AK,COLUMN()-4,FALSE)=0),"",VLOOKUP($H29,All!$A:$AK,COLUMN()-4,FALSE)))</f>
        <v xml:space="preserve"> </v>
      </c>
      <c r="AK29" s="14" t="str">
        <f>IF($H29="-"," ",IF((VLOOKUP($H29,All!$A:$AK,COLUMN()-4,FALSE)=0),"",VLOOKUP($H29,All!$A:$AK,COLUMN()-4,FALSE)))</f>
        <v xml:space="preserve"> </v>
      </c>
      <c r="AL29" s="14" t="str">
        <f>IF($H29="-"," ",IF((VLOOKUP($H29,All!$A:$AK,COLUMN()-4,FALSE)=0),"",VLOOKUP($H29,All!$A:$AK,COLUMN()-4,FALSE)))</f>
        <v xml:space="preserve"> </v>
      </c>
      <c r="AM29" s="12" t="str">
        <f>IF($H29="-"," ",IF((VLOOKUP($H29,All!$A:$AK,COLUMN()-3,FALSE)=0),"",VLOOKUP($H29,All!$A:$AK,COLUMN()-3,FALSE)))</f>
        <v xml:space="preserve"> </v>
      </c>
      <c r="AN29" s="65" t="str">
        <f>IF($H29="-"," ",IF((VLOOKUP($H29,All!$A:$AK,COLUMN()-3,FALSE)=0),"",VLOOKUP($H29,All!$A:$AK,COLUMN()-3,FALSE)))</f>
        <v xml:space="preserve"> </v>
      </c>
    </row>
    <row r="30" spans="1:40" ht="55.25" customHeight="1">
      <c r="A30" s="233"/>
      <c r="B30" s="147">
        <v>18</v>
      </c>
      <c r="C30" s="2"/>
      <c r="D30" s="31"/>
      <c r="E30" s="31"/>
      <c r="F30" s="2"/>
      <c r="G30" s="5" t="str">
        <f>IF($H30="-"," ",IF((VLOOKUP($H30,All!$A:$AK,COLUMN()-5,FALSE)=0),"",VLOOKUP($H30,All!$A:$AK,COLUMN()-5,FALSE)))</f>
        <v xml:space="preserve"> </v>
      </c>
      <c r="H30" s="17" t="str">
        <f t="shared" si="1"/>
        <v>-</v>
      </c>
      <c r="I30" s="5" t="str">
        <f>IF($H30="-"," ",IF((VLOOKUP($H30,All!$A:$AK,COLUMN()-5,FALSE)=0),"",VLOOKUP($H30,All!$A:$AK,COLUMN()-5,FALSE)))</f>
        <v xml:space="preserve"> </v>
      </c>
      <c r="J30" s="5" t="str">
        <f>IF($H30="-"," ",IF((VLOOKUP($H30,All!$A:$AK,COLUMN()-5,FALSE)=0),"",VLOOKUP($H30,All!$A:$AK,COLUMN()-5,FALSE)))</f>
        <v xml:space="preserve"> </v>
      </c>
      <c r="K30" s="5" t="str">
        <f>IF($H30="-"," ",IF((VLOOKUP($H30,All!$A:$AK,COLUMN()-5,FALSE)=0),"",VLOOKUP($H30,All!$A:$AK,COLUMN()-5,FALSE)))</f>
        <v xml:space="preserve"> </v>
      </c>
      <c r="L30" s="41" t="str">
        <f>IF($H30="-"," ",IF((VLOOKUP($H30,All!$A:$AK,COLUMN()-5,FALSE)=0),"",VLOOKUP($H30,All!$A:$AK,COLUMN()-5,FALSE)))</f>
        <v xml:space="preserve"> </v>
      </c>
      <c r="M30" s="42" t="str">
        <f>IF($H30="-"," ",IF((VLOOKUP($H30,All!$A:$AK,COLUMN()-5,FALSE)=0),"",VLOOKUP($H30,All!$A:$AK,COLUMN()-5,FALSE)))</f>
        <v xml:space="preserve"> </v>
      </c>
      <c r="N30" s="5" t="str">
        <f>IF($H30="-"," ",IF((VLOOKUP($H30,All!$A:$AK,COLUMN()-5,FALSE)=0),"",VLOOKUP($H30,All!$A:$AK,COLUMN()-5,FALSE)))</f>
        <v xml:space="preserve"> </v>
      </c>
      <c r="O30" s="5" t="str">
        <f>IF($H30="-"," ",IF((VLOOKUP($H30,All!$A:$AK,COLUMN()-5,FALSE)=0),"",VLOOKUP($H30,All!$A:$AK,COLUMN()-5,FALSE)))</f>
        <v xml:space="preserve"> </v>
      </c>
      <c r="P30" s="5" t="str">
        <f>IF($H30="-"," ",IF((VLOOKUP($H30,All!$A:$AK,COLUMN()-5,FALSE)=0),"",VLOOKUP($H30,All!$A:$AK,COLUMN()-5,FALSE)))</f>
        <v xml:space="preserve"> </v>
      </c>
      <c r="Q30" s="5" t="str">
        <f>IF($H30="-"," ",IF((VLOOKUP($H30,All!$A:$AK,COLUMN()-5,FALSE)=0),"",VLOOKUP($H30,All!$A:$AK,COLUMN()-5,FALSE)))</f>
        <v xml:space="preserve"> </v>
      </c>
      <c r="R30" s="41" t="str">
        <f>IF($H30="-"," ",IF((VLOOKUP($H30,All!$A:$AK,COLUMN()-5,FALSE)=0),"",VLOOKUP($H30,All!$A:$AK,COLUMN()-5,FALSE)))</f>
        <v xml:space="preserve"> </v>
      </c>
      <c r="S30" s="42" t="str">
        <f>IF($H30="-"," ",IF((VLOOKUP($H30,All!$A:$AK,COLUMN()-5,FALSE)=0),"",VLOOKUP($H30,All!$A:$AK,COLUMN()-5,FALSE)))</f>
        <v xml:space="preserve"> </v>
      </c>
      <c r="T30" s="5" t="str">
        <f>IF($H30="-"," ",IF((VLOOKUP($H30,All!$A:$AK,COLUMN()-5,FALSE)=0),"",VLOOKUP($H30,All!$A:$AK,COLUMN()-5,FALSE)))</f>
        <v xml:space="preserve"> </v>
      </c>
      <c r="U30" s="5" t="str">
        <f>IF($H30="-"," ",IF((VLOOKUP($H30,All!$A:$AK,COLUMN()-5,FALSE)=0),"",VLOOKUP($H30,All!$A:$AK,COLUMN()-5,FALSE)))</f>
        <v xml:space="preserve"> </v>
      </c>
      <c r="V30" s="5" t="str">
        <f>IF($H30="-"," ",IF((VLOOKUP($H30,All!$A:$AK,COLUMN()-5,FALSE)=0),"",VLOOKUP($H30,All!$A:$AK,COLUMN()-5,FALSE)))</f>
        <v xml:space="preserve"> </v>
      </c>
      <c r="W30" s="5" t="str">
        <f>IF($H30="-"," ",IF((VLOOKUP($H30,All!$A:$AK,COLUMN()-5,FALSE)=0),"",VLOOKUP($H30,All!$A:$AK,COLUMN()-5,FALSE)))</f>
        <v xml:space="preserve"> </v>
      </c>
      <c r="X30" s="5" t="str">
        <f>IF($H30="-"," ",IF((VLOOKUP($H30,All!$A:$AK,COLUMN()-5,FALSE)=0),"",VLOOKUP($H30,All!$A:$AK,COLUMN()-5,FALSE)))</f>
        <v xml:space="preserve"> </v>
      </c>
      <c r="Y30" s="5" t="str">
        <f>IF($H30="-"," ",IF((VLOOKUP($H30,All!$A:$AK,COLUMN()-5,FALSE)=0),"",VLOOKUP($H30,All!$A:$AK,COLUMN()-5,FALSE)))</f>
        <v xml:space="preserve"> </v>
      </c>
      <c r="Z30" s="24" t="str">
        <f>IF($H30="-"," ",IF((VLOOKUP($H30,All!$A:$AK,COLUMN()-4,FALSE)=0),"",VLOOKUP($H30,All!$A:$AK,COLUMN()-4,FALSE)))</f>
        <v xml:space="preserve"> </v>
      </c>
      <c r="AA30" s="25" t="str">
        <f>IF($H30="-"," ",IF((VLOOKUP($H30,All!$A:$AK,COLUMN()-4,FALSE)=0),"",VLOOKUP($H30,All!$A:$AK,COLUMN()-4,FALSE)))</f>
        <v xml:space="preserve"> </v>
      </c>
      <c r="AB30" s="24" t="str">
        <f>IF($H30="-"," ",IF((VLOOKUP($H30,All!$A:$AK,COLUMN()-4,FALSE)=0),"",VLOOKUP($H30,All!$A:$AK,COLUMN()-4,FALSE)))</f>
        <v xml:space="preserve"> </v>
      </c>
      <c r="AC30" s="24" t="str">
        <f>IF($H30="-"," ",IF((VLOOKUP($H30,All!$A:$AK,COLUMN()-4,FALSE)=0),"",VLOOKUP($H30,All!$A:$AK,COLUMN()-4,FALSE)))</f>
        <v xml:space="preserve"> </v>
      </c>
      <c r="AD30" s="24" t="str">
        <f>IF($H30="-"," ",IF((VLOOKUP($H30,All!$A:$AK,COLUMN()-4,FALSE)=0),"",VLOOKUP($H30,All!$A:$AK,COLUMN()-4,FALSE)))</f>
        <v xml:space="preserve"> </v>
      </c>
      <c r="AE30" s="24" t="str">
        <f>IF($H30="-"," ",IF((VLOOKUP($H30,All!$A:$AK,COLUMN()-4,FALSE)=0),"",VLOOKUP($H30,All!$A:$AK,COLUMN()-4,FALSE)))</f>
        <v xml:space="preserve"> </v>
      </c>
      <c r="AF30" s="20" t="str">
        <f>IF($H30="-"," ",IF((VLOOKUP($H30,All!$A:$AK,COLUMN()-4,FALSE)=0),"",VLOOKUP($H30,All!$A:$AK,COLUMN()-4,FALSE)))</f>
        <v xml:space="preserve"> </v>
      </c>
      <c r="AG30" s="24" t="str">
        <f>IF($H30="-"," ",IF((VLOOKUP($H30,All!$A:$AK,COLUMN()-4,FALSE)=0),"",VLOOKUP($H30,All!$A:$AK,COLUMN()-4,FALSE)))</f>
        <v xml:space="preserve"> </v>
      </c>
      <c r="AH30" s="24" t="str">
        <f>IF($H30="-"," ",IF((VLOOKUP($H30,All!$A:$AK,COLUMN()-4,FALSE)=0),"",VLOOKUP($H30,All!$A:$AK,COLUMN()-4,FALSE)))</f>
        <v xml:space="preserve"> </v>
      </c>
      <c r="AI30" s="24" t="str">
        <f>IF($H30="-"," ",IF((VLOOKUP($H30,All!$A:$AK,COLUMN()-4,FALSE)=0),"",VLOOKUP($H30,All!$A:$AK,COLUMN()-4,FALSE)))</f>
        <v xml:space="preserve"> </v>
      </c>
      <c r="AJ30" s="24" t="str">
        <f>IF($H30="-"," ",IF((VLOOKUP($H30,All!$A:$AK,COLUMN()-4,FALSE)=0),"",VLOOKUP($H30,All!$A:$AK,COLUMN()-4,FALSE)))</f>
        <v xml:space="preserve"> </v>
      </c>
      <c r="AK30" s="24" t="str">
        <f>IF($H30="-"," ",IF((VLOOKUP($H30,All!$A:$AK,COLUMN()-4,FALSE)=0),"",VLOOKUP($H30,All!$A:$AK,COLUMN()-4,FALSE)))</f>
        <v xml:space="preserve"> </v>
      </c>
      <c r="AL30" s="24" t="str">
        <f>IF($H30="-"," ",IF((VLOOKUP($H30,All!$A:$AK,COLUMN()-4,FALSE)=0),"",VLOOKUP($H30,All!$A:$AK,COLUMN()-4,FALSE)))</f>
        <v xml:space="preserve"> </v>
      </c>
      <c r="AM30" s="22" t="str">
        <f>IF($H30="-"," ",IF((VLOOKUP($H30,All!$A:$AK,COLUMN()-3,FALSE)=0),"",VLOOKUP($H30,All!$A:$AK,COLUMN()-3,FALSE)))</f>
        <v xml:space="preserve"> </v>
      </c>
      <c r="AN30" s="66" t="str">
        <f>IF($H30="-"," ",IF((VLOOKUP($H30,All!$A:$AK,COLUMN()-3,FALSE)=0),"",VLOOKUP($H30,All!$A:$AK,COLUMN()-3,FALSE)))</f>
        <v xml:space="preserve"> </v>
      </c>
    </row>
    <row r="31" spans="1:40" ht="55.25" customHeight="1">
      <c r="A31" s="233"/>
      <c r="B31" s="148">
        <v>19</v>
      </c>
      <c r="C31" s="1"/>
      <c r="D31" s="30"/>
      <c r="E31" s="30"/>
      <c r="F31" s="1"/>
      <c r="G31" s="3" t="str">
        <f>IF($H31="-"," ",IF((VLOOKUP($H31,All!$A:$AK,COLUMN()-5,FALSE)=0),"",VLOOKUP($H31,All!$A:$AK,COLUMN()-5,FALSE)))</f>
        <v xml:space="preserve"> </v>
      </c>
      <c r="H31" s="7" t="str">
        <f t="shared" si="1"/>
        <v>-</v>
      </c>
      <c r="I31" s="3" t="str">
        <f>IF($H31="-"," ",IF((VLOOKUP($H31,All!$A:$AK,COLUMN()-5,FALSE)=0),"",VLOOKUP($H31,All!$A:$AK,COLUMN()-5,FALSE)))</f>
        <v xml:space="preserve"> </v>
      </c>
      <c r="J31" s="3" t="str">
        <f>IF($H31="-"," ",IF((VLOOKUP($H31,All!$A:$AK,COLUMN()-5,FALSE)=0),"",VLOOKUP($H31,All!$A:$AK,COLUMN()-5,FALSE)))</f>
        <v xml:space="preserve"> </v>
      </c>
      <c r="K31" s="3" t="str">
        <f>IF($H31="-"," ",IF((VLOOKUP($H31,All!$A:$AK,COLUMN()-5,FALSE)=0),"",VLOOKUP($H31,All!$A:$AK,COLUMN()-5,FALSE)))</f>
        <v xml:space="preserve"> </v>
      </c>
      <c r="L31" s="39" t="str">
        <f>IF($H31="-"," ",IF((VLOOKUP($H31,All!$A:$AK,COLUMN()-5,FALSE)=0),"",VLOOKUP($H31,All!$A:$AK,COLUMN()-5,FALSE)))</f>
        <v xml:space="preserve"> </v>
      </c>
      <c r="M31" s="40" t="str">
        <f>IF($H31="-"," ",IF((VLOOKUP($H31,All!$A:$AK,COLUMN()-5,FALSE)=0),"",VLOOKUP($H31,All!$A:$AK,COLUMN()-5,FALSE)))</f>
        <v xml:space="preserve"> </v>
      </c>
      <c r="N31" s="3" t="str">
        <f>IF($H31="-"," ",IF((VLOOKUP($H31,All!$A:$AK,COLUMN()-5,FALSE)=0),"",VLOOKUP($H31,All!$A:$AK,COLUMN()-5,FALSE)))</f>
        <v xml:space="preserve"> </v>
      </c>
      <c r="O31" s="3" t="str">
        <f>IF($H31="-"," ",IF((VLOOKUP($H31,All!$A:$AK,COLUMN()-5,FALSE)=0),"",VLOOKUP($H31,All!$A:$AK,COLUMN()-5,FALSE)))</f>
        <v xml:space="preserve"> </v>
      </c>
      <c r="P31" s="3" t="str">
        <f>IF($H31="-"," ",IF((VLOOKUP($H31,All!$A:$AK,COLUMN()-5,FALSE)=0),"",VLOOKUP($H31,All!$A:$AK,COLUMN()-5,FALSE)))</f>
        <v xml:space="preserve"> </v>
      </c>
      <c r="Q31" s="3" t="str">
        <f>IF($H31="-"," ",IF((VLOOKUP($H31,All!$A:$AK,COLUMN()-5,FALSE)=0),"",VLOOKUP($H31,All!$A:$AK,COLUMN()-5,FALSE)))</f>
        <v xml:space="preserve"> </v>
      </c>
      <c r="R31" s="39" t="str">
        <f>IF($H31="-"," ",IF((VLOOKUP($H31,All!$A:$AK,COLUMN()-5,FALSE)=0),"",VLOOKUP($H31,All!$A:$AK,COLUMN()-5,FALSE)))</f>
        <v xml:space="preserve"> </v>
      </c>
      <c r="S31" s="40" t="str">
        <f>IF($H31="-"," ",IF((VLOOKUP($H31,All!$A:$AK,COLUMN()-5,FALSE)=0),"",VLOOKUP($H31,All!$A:$AK,COLUMN()-5,FALSE)))</f>
        <v xml:space="preserve"> </v>
      </c>
      <c r="T31" s="3" t="str">
        <f>IF($H31="-"," ",IF((VLOOKUP($H31,All!$A:$AK,COLUMN()-5,FALSE)=0),"",VLOOKUP($H31,All!$A:$AK,COLUMN()-5,FALSE)))</f>
        <v xml:space="preserve"> </v>
      </c>
      <c r="U31" s="3" t="str">
        <f>IF($H31="-"," ",IF((VLOOKUP($H31,All!$A:$AK,COLUMN()-5,FALSE)=0),"",VLOOKUP($H31,All!$A:$AK,COLUMN()-5,FALSE)))</f>
        <v xml:space="preserve"> </v>
      </c>
      <c r="V31" s="3" t="str">
        <f>IF($H31="-"," ",IF((VLOOKUP($H31,All!$A:$AK,COLUMN()-5,FALSE)=0),"",VLOOKUP($H31,All!$A:$AK,COLUMN()-5,FALSE)))</f>
        <v xml:space="preserve"> </v>
      </c>
      <c r="W31" s="3" t="str">
        <f>IF($H31="-"," ",IF((VLOOKUP($H31,All!$A:$AK,COLUMN()-5,FALSE)=0),"",VLOOKUP($H31,All!$A:$AK,COLUMN()-5,FALSE)))</f>
        <v xml:space="preserve"> </v>
      </c>
      <c r="X31" s="3" t="str">
        <f>IF($H31="-"," ",IF((VLOOKUP($H31,All!$A:$AK,COLUMN()-5,FALSE)=0),"",VLOOKUP($H31,All!$A:$AK,COLUMN()-5,FALSE)))</f>
        <v xml:space="preserve"> </v>
      </c>
      <c r="Y31" s="3" t="str">
        <f>IF($H31="-"," ",IF((VLOOKUP($H31,All!$A:$AK,COLUMN()-5,FALSE)=0),"",VLOOKUP($H31,All!$A:$AK,COLUMN()-5,FALSE)))</f>
        <v xml:space="preserve"> </v>
      </c>
      <c r="Z31" s="14" t="str">
        <f>IF($H31="-"," ",IF((VLOOKUP($H31,All!$A:$AK,COLUMN()-4,FALSE)=0),"",VLOOKUP($H31,All!$A:$AK,COLUMN()-4,FALSE)))</f>
        <v xml:space="preserve"> </v>
      </c>
      <c r="AA31" s="15" t="str">
        <f>IF($H31="-"," ",IF((VLOOKUP($H31,All!$A:$AK,COLUMN()-4,FALSE)=0),"",VLOOKUP($H31,All!$A:$AK,COLUMN()-4,FALSE)))</f>
        <v xml:space="preserve"> </v>
      </c>
      <c r="AB31" s="14" t="str">
        <f>IF($H31="-"," ",IF((VLOOKUP($H31,All!$A:$AK,COLUMN()-4,FALSE)=0),"",VLOOKUP($H31,All!$A:$AK,COLUMN()-4,FALSE)))</f>
        <v xml:space="preserve"> </v>
      </c>
      <c r="AC31" s="14" t="str">
        <f>IF($H31="-"," ",IF((VLOOKUP($H31,All!$A:$AK,COLUMN()-4,FALSE)=0),"",VLOOKUP($H31,All!$A:$AK,COLUMN()-4,FALSE)))</f>
        <v xml:space="preserve"> </v>
      </c>
      <c r="AD31" s="14" t="str">
        <f>IF($H31="-"," ",IF((VLOOKUP($H31,All!$A:$AK,COLUMN()-4,FALSE)=0),"",VLOOKUP($H31,All!$A:$AK,COLUMN()-4,FALSE)))</f>
        <v xml:space="preserve"> </v>
      </c>
      <c r="AE31" s="14" t="str">
        <f>IF($H31="-"," ",IF((VLOOKUP($H31,All!$A:$AK,COLUMN()-4,FALSE)=0),"",VLOOKUP($H31,All!$A:$AK,COLUMN()-4,FALSE)))</f>
        <v xml:space="preserve"> </v>
      </c>
      <c r="AF31" s="10" t="str">
        <f>IF($H31="-"," ",IF((VLOOKUP($H31,All!$A:$AK,COLUMN()-4,FALSE)=0),"",VLOOKUP($H31,All!$A:$AK,COLUMN()-4,FALSE)))</f>
        <v xml:space="preserve"> </v>
      </c>
      <c r="AG31" s="14" t="str">
        <f>IF($H31="-"," ",IF((VLOOKUP($H31,All!$A:$AK,COLUMN()-4,FALSE)=0),"",VLOOKUP($H31,All!$A:$AK,COLUMN()-4,FALSE)))</f>
        <v xml:space="preserve"> </v>
      </c>
      <c r="AH31" s="14" t="str">
        <f>IF($H31="-"," ",IF((VLOOKUP($H31,All!$A:$AK,COLUMN()-4,FALSE)=0),"",VLOOKUP($H31,All!$A:$AK,COLUMN()-4,FALSE)))</f>
        <v xml:space="preserve"> </v>
      </c>
      <c r="AI31" s="14" t="str">
        <f>IF($H31="-"," ",IF((VLOOKUP($H31,All!$A:$AK,COLUMN()-4,FALSE)=0),"",VLOOKUP($H31,All!$A:$AK,COLUMN()-4,FALSE)))</f>
        <v xml:space="preserve"> </v>
      </c>
      <c r="AJ31" s="14" t="str">
        <f>IF($H31="-"," ",IF((VLOOKUP($H31,All!$A:$AK,COLUMN()-4,FALSE)=0),"",VLOOKUP($H31,All!$A:$AK,COLUMN()-4,FALSE)))</f>
        <v xml:space="preserve"> </v>
      </c>
      <c r="AK31" s="14" t="str">
        <f>IF($H31="-"," ",IF((VLOOKUP($H31,All!$A:$AK,COLUMN()-4,FALSE)=0),"",VLOOKUP($H31,All!$A:$AK,COLUMN()-4,FALSE)))</f>
        <v xml:space="preserve"> </v>
      </c>
      <c r="AL31" s="14" t="str">
        <f>IF($H31="-"," ",IF((VLOOKUP($H31,All!$A:$AK,COLUMN()-4,FALSE)=0),"",VLOOKUP($H31,All!$A:$AK,COLUMN()-4,FALSE)))</f>
        <v xml:space="preserve"> </v>
      </c>
      <c r="AM31" s="12" t="str">
        <f>IF($H31="-"," ",IF((VLOOKUP($H31,All!$A:$AK,COLUMN()-3,FALSE)=0),"",VLOOKUP($H31,All!$A:$AK,COLUMN()-3,FALSE)))</f>
        <v xml:space="preserve"> </v>
      </c>
      <c r="AN31" s="65" t="str">
        <f>IF($H31="-"," ",IF((VLOOKUP($H31,All!$A:$AK,COLUMN()-3,FALSE)=0),"",VLOOKUP($H31,All!$A:$AK,COLUMN()-3,FALSE)))</f>
        <v xml:space="preserve"> </v>
      </c>
    </row>
    <row r="32" spans="1:40" ht="55.25" customHeight="1">
      <c r="A32" s="235"/>
      <c r="B32" s="147">
        <v>20</v>
      </c>
      <c r="C32" s="2"/>
      <c r="D32" s="31"/>
      <c r="E32" s="31"/>
      <c r="F32" s="2"/>
      <c r="G32" s="5" t="str">
        <f>IF($H32="-"," ",IF((VLOOKUP($H32,All!$A:$AK,COLUMN()-5,FALSE)=0),"",VLOOKUP($H32,All!$A:$AK,COLUMN()-5,FALSE)))</f>
        <v xml:space="preserve"> </v>
      </c>
      <c r="H32" s="17" t="str">
        <f t="shared" si="1"/>
        <v>-</v>
      </c>
      <c r="I32" s="5" t="str">
        <f>IF($H32="-"," ",IF((VLOOKUP($H32,All!$A:$AK,COLUMN()-5,FALSE)=0),"",VLOOKUP($H32,All!$A:$AK,COLUMN()-5,FALSE)))</f>
        <v xml:space="preserve"> </v>
      </c>
      <c r="J32" s="5" t="str">
        <f>IF($H32="-"," ",IF((VLOOKUP($H32,All!$A:$AK,COLUMN()-5,FALSE)=0),"",VLOOKUP($H32,All!$A:$AK,COLUMN()-5,FALSE)))</f>
        <v xml:space="preserve"> </v>
      </c>
      <c r="K32" s="5" t="str">
        <f>IF($H32="-"," ",IF((VLOOKUP($H32,All!$A:$AK,COLUMN()-5,FALSE)=0),"",VLOOKUP($H32,All!$A:$AK,COLUMN()-5,FALSE)))</f>
        <v xml:space="preserve"> </v>
      </c>
      <c r="L32" s="41" t="str">
        <f>IF($H32="-"," ",IF((VLOOKUP($H32,All!$A:$AK,COLUMN()-5,FALSE)=0),"",VLOOKUP($H32,All!$A:$AK,COLUMN()-5,FALSE)))</f>
        <v xml:space="preserve"> </v>
      </c>
      <c r="M32" s="42" t="str">
        <f>IF($H32="-"," ",IF((VLOOKUP($H32,All!$A:$AK,COLUMN()-5,FALSE)=0),"",VLOOKUP($H32,All!$A:$AK,COLUMN()-5,FALSE)))</f>
        <v xml:space="preserve"> </v>
      </c>
      <c r="N32" s="5" t="str">
        <f>IF($H32="-"," ",IF((VLOOKUP($H32,All!$A:$AK,COLUMN()-5,FALSE)=0),"",VLOOKUP($H32,All!$A:$AK,COLUMN()-5,FALSE)))</f>
        <v xml:space="preserve"> </v>
      </c>
      <c r="O32" s="5" t="str">
        <f>IF($H32="-"," ",IF((VLOOKUP($H32,All!$A:$AK,COLUMN()-5,FALSE)=0),"",VLOOKUP($H32,All!$A:$AK,COLUMN()-5,FALSE)))</f>
        <v xml:space="preserve"> </v>
      </c>
      <c r="P32" s="5" t="str">
        <f>IF($H32="-"," ",IF((VLOOKUP($H32,All!$A:$AK,COLUMN()-5,FALSE)=0),"",VLOOKUP($H32,All!$A:$AK,COLUMN()-5,FALSE)))</f>
        <v xml:space="preserve"> </v>
      </c>
      <c r="Q32" s="5" t="str">
        <f>IF($H32="-"," ",IF((VLOOKUP($H32,All!$A:$AK,COLUMN()-5,FALSE)=0),"",VLOOKUP($H32,All!$A:$AK,COLUMN()-5,FALSE)))</f>
        <v xml:space="preserve"> </v>
      </c>
      <c r="R32" s="41" t="str">
        <f>IF($H32="-"," ",IF((VLOOKUP($H32,All!$A:$AK,COLUMN()-5,FALSE)=0),"",VLOOKUP($H32,All!$A:$AK,COLUMN()-5,FALSE)))</f>
        <v xml:space="preserve"> </v>
      </c>
      <c r="S32" s="42" t="str">
        <f>IF($H32="-"," ",IF((VLOOKUP($H32,All!$A:$AK,COLUMN()-5,FALSE)=0),"",VLOOKUP($H32,All!$A:$AK,COLUMN()-5,FALSE)))</f>
        <v xml:space="preserve"> </v>
      </c>
      <c r="T32" s="5" t="str">
        <f>IF($H32="-"," ",IF((VLOOKUP($H32,All!$A:$AK,COLUMN()-5,FALSE)=0),"",VLOOKUP($H32,All!$A:$AK,COLUMN()-5,FALSE)))</f>
        <v xml:space="preserve"> </v>
      </c>
      <c r="U32" s="5" t="str">
        <f>IF($H32="-"," ",IF((VLOOKUP($H32,All!$A:$AK,COLUMN()-5,FALSE)=0),"",VLOOKUP($H32,All!$A:$AK,COLUMN()-5,FALSE)))</f>
        <v xml:space="preserve"> </v>
      </c>
      <c r="V32" s="5" t="str">
        <f>IF($H32="-"," ",IF((VLOOKUP($H32,All!$A:$AK,COLUMN()-5,FALSE)=0),"",VLOOKUP($H32,All!$A:$AK,COLUMN()-5,FALSE)))</f>
        <v xml:space="preserve"> </v>
      </c>
      <c r="W32" s="5" t="str">
        <f>IF($H32="-"," ",IF((VLOOKUP($H32,All!$A:$AK,COLUMN()-5,FALSE)=0),"",VLOOKUP($H32,All!$A:$AK,COLUMN()-5,FALSE)))</f>
        <v xml:space="preserve"> </v>
      </c>
      <c r="X32" s="5" t="str">
        <f>IF($H32="-"," ",IF((VLOOKUP($H32,All!$A:$AK,COLUMN()-5,FALSE)=0),"",VLOOKUP($H32,All!$A:$AK,COLUMN()-5,FALSE)))</f>
        <v xml:space="preserve"> </v>
      </c>
      <c r="Y32" s="5" t="str">
        <f>IF($H32="-"," ",IF((VLOOKUP($H32,All!$A:$AK,COLUMN()-5,FALSE)=0),"",VLOOKUP($H32,All!$A:$AK,COLUMN()-5,FALSE)))</f>
        <v xml:space="preserve"> </v>
      </c>
      <c r="Z32" s="24" t="str">
        <f>IF($H32="-"," ",IF((VLOOKUP($H32,All!$A:$AK,COLUMN()-4,FALSE)=0),"",VLOOKUP($H32,All!$A:$AK,COLUMN()-4,FALSE)))</f>
        <v xml:space="preserve"> </v>
      </c>
      <c r="AA32" s="25" t="str">
        <f>IF($H32="-"," ",IF((VLOOKUP($H32,All!$A:$AK,COLUMN()-4,FALSE)=0),"",VLOOKUP($H32,All!$A:$AK,COLUMN()-4,FALSE)))</f>
        <v xml:space="preserve"> </v>
      </c>
      <c r="AB32" s="24" t="str">
        <f>IF($H32="-"," ",IF((VLOOKUP($H32,All!$A:$AK,COLUMN()-4,FALSE)=0),"",VLOOKUP($H32,All!$A:$AK,COLUMN()-4,FALSE)))</f>
        <v xml:space="preserve"> </v>
      </c>
      <c r="AC32" s="24" t="str">
        <f>IF($H32="-"," ",IF((VLOOKUP($H32,All!$A:$AK,COLUMN()-4,FALSE)=0),"",VLOOKUP($H32,All!$A:$AK,COLUMN()-4,FALSE)))</f>
        <v xml:space="preserve"> </v>
      </c>
      <c r="AD32" s="24" t="str">
        <f>IF($H32="-"," ",IF((VLOOKUP($H32,All!$A:$AK,COLUMN()-4,FALSE)=0),"",VLOOKUP($H32,All!$A:$AK,COLUMN()-4,FALSE)))</f>
        <v xml:space="preserve"> </v>
      </c>
      <c r="AE32" s="24" t="str">
        <f>IF($H32="-"," ",IF((VLOOKUP($H32,All!$A:$AK,COLUMN()-4,FALSE)=0),"",VLOOKUP($H32,All!$A:$AK,COLUMN()-4,FALSE)))</f>
        <v xml:space="preserve"> </v>
      </c>
      <c r="AF32" s="20" t="str">
        <f>IF($H32="-"," ",IF((VLOOKUP($H32,All!$A:$AK,COLUMN()-4,FALSE)=0),"",VLOOKUP($H32,All!$A:$AK,COLUMN()-4,FALSE)))</f>
        <v xml:space="preserve"> </v>
      </c>
      <c r="AG32" s="24" t="str">
        <f>IF($H32="-"," ",IF((VLOOKUP($H32,All!$A:$AK,COLUMN()-4,FALSE)=0),"",VLOOKUP($H32,All!$A:$AK,COLUMN()-4,FALSE)))</f>
        <v xml:space="preserve"> </v>
      </c>
      <c r="AH32" s="24" t="str">
        <f>IF($H32="-"," ",IF((VLOOKUP($H32,All!$A:$AK,COLUMN()-4,FALSE)=0),"",VLOOKUP($H32,All!$A:$AK,COLUMN()-4,FALSE)))</f>
        <v xml:space="preserve"> </v>
      </c>
      <c r="AI32" s="24" t="str">
        <f>IF($H32="-"," ",IF((VLOOKUP($H32,All!$A:$AK,COLUMN()-4,FALSE)=0),"",VLOOKUP($H32,All!$A:$AK,COLUMN()-4,FALSE)))</f>
        <v xml:space="preserve"> </v>
      </c>
      <c r="AJ32" s="24" t="str">
        <f>IF($H32="-"," ",IF((VLOOKUP($H32,All!$A:$AK,COLUMN()-4,FALSE)=0),"",VLOOKUP($H32,All!$A:$AK,COLUMN()-4,FALSE)))</f>
        <v xml:space="preserve"> </v>
      </c>
      <c r="AK32" s="24" t="str">
        <f>IF($H32="-"," ",IF((VLOOKUP($H32,All!$A:$AK,COLUMN()-4,FALSE)=0),"",VLOOKUP($H32,All!$A:$AK,COLUMN()-4,FALSE)))</f>
        <v xml:space="preserve"> </v>
      </c>
      <c r="AL32" s="24" t="str">
        <f>IF($H32="-"," ",IF((VLOOKUP($H32,All!$A:$AK,COLUMN()-4,FALSE)=0),"",VLOOKUP($H32,All!$A:$AK,COLUMN()-4,FALSE)))</f>
        <v xml:space="preserve"> </v>
      </c>
      <c r="AM32" s="22" t="str">
        <f>IF($H32="-"," ",IF((VLOOKUP($H32,All!$A:$AK,COLUMN()-3,FALSE)=0),"",VLOOKUP($H32,All!$A:$AK,COLUMN()-3,FALSE)))</f>
        <v xml:space="preserve"> </v>
      </c>
      <c r="AN32" s="66" t="str">
        <f>IF($H32="-"," ",IF((VLOOKUP($H32,All!$A:$AK,COLUMN()-3,FALSE)=0),"",VLOOKUP($H32,All!$A:$AK,COLUMN()-3,FALSE)))</f>
        <v xml:space="preserve"> </v>
      </c>
    </row>
    <row r="34" spans="8:26" ht="16.5" customHeight="1">
      <c r="H34" t="s">
        <v>70</v>
      </c>
      <c r="I34" s="63"/>
      <c r="J34" s="230" t="s">
        <v>71</v>
      </c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</row>
    <row r="35" spans="8:26">
      <c r="H35" t="s">
        <v>72</v>
      </c>
      <c r="I35" s="62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</row>
    <row r="36" spans="8:26">
      <c r="H36" s="61"/>
      <c r="I36" s="62"/>
      <c r="J36" s="61" t="s">
        <v>73</v>
      </c>
      <c r="K36" s="219" t="s">
        <v>1748</v>
      </c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spans="8:26">
      <c r="H37" s="61"/>
      <c r="I37" s="62"/>
      <c r="J37" s="61" t="s">
        <v>1749</v>
      </c>
      <c r="K37" s="219" t="s">
        <v>1750</v>
      </c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spans="8:26">
      <c r="H38" s="61"/>
      <c r="I38" s="62"/>
      <c r="J38" s="61" t="s">
        <v>74</v>
      </c>
      <c r="K38" s="218" t="s">
        <v>75</v>
      </c>
      <c r="L38" s="218"/>
      <c r="M38" s="218"/>
      <c r="N38" s="218"/>
      <c r="O38" s="218"/>
      <c r="P38" s="218"/>
      <c r="Q38" s="218"/>
      <c r="R38" s="218"/>
    </row>
    <row r="39" spans="8:26">
      <c r="H39" s="61"/>
      <c r="I39" s="62"/>
      <c r="J39" s="61"/>
      <c r="K39" s="76"/>
      <c r="L39" s="76"/>
      <c r="M39" s="76"/>
      <c r="N39" s="76"/>
      <c r="O39" s="76"/>
      <c r="P39" s="76"/>
      <c r="Q39" s="76"/>
      <c r="R39" s="76"/>
    </row>
    <row r="40" spans="8:26">
      <c r="H40" s="61"/>
      <c r="I40" s="62"/>
      <c r="J40" s="61"/>
      <c r="K40" s="76"/>
      <c r="L40" s="76"/>
      <c r="M40" s="76"/>
      <c r="N40" s="76"/>
      <c r="O40" s="76"/>
      <c r="P40" s="76"/>
      <c r="Q40" s="76"/>
      <c r="R40" s="76"/>
    </row>
    <row r="41" spans="8:26">
      <c r="H41" s="61"/>
      <c r="I41" s="62"/>
      <c r="J41" s="61"/>
      <c r="K41" s="76"/>
      <c r="L41" s="76"/>
      <c r="M41" s="76"/>
      <c r="N41" s="76"/>
      <c r="O41" s="76"/>
      <c r="P41" s="76"/>
      <c r="Q41" s="76"/>
      <c r="R41" s="76"/>
    </row>
    <row r="42" spans="8:26">
      <c r="J42" s="61"/>
    </row>
  </sheetData>
  <sheetProtection algorithmName="SHA-512" hashValue="ZlGX/GMmLG208UAcydXArlp98xzY/g+ss7m16m3+VaZdtszMOWONldsZkl2GJ5vsPcqYvq6ho40KARP1x5HZlg==" saltValue="M+z5EPZnpEasKjmUR5TGqg==" spinCount="100000" sheet="1" selectLockedCells="1"/>
  <mergeCells count="48">
    <mergeCell ref="AN4:AN5"/>
    <mergeCell ref="A1:AN1"/>
    <mergeCell ref="T5:U5"/>
    <mergeCell ref="V5:X5"/>
    <mergeCell ref="J34:Z35"/>
    <mergeCell ref="T7:U7"/>
    <mergeCell ref="V7:X7"/>
    <mergeCell ref="T4:U4"/>
    <mergeCell ref="V4:X4"/>
    <mergeCell ref="AB5:AC5"/>
    <mergeCell ref="T6:U6"/>
    <mergeCell ref="V6:X6"/>
    <mergeCell ref="AB6:AC6"/>
    <mergeCell ref="AE4:AF4"/>
    <mergeCell ref="AG4:AI4"/>
    <mergeCell ref="AB7:AC7"/>
    <mergeCell ref="AE7:AF7"/>
    <mergeCell ref="AG7:AI7"/>
    <mergeCell ref="AE5:AF5"/>
    <mergeCell ref="AG5:AI5"/>
    <mergeCell ref="AE6:AF6"/>
    <mergeCell ref="AG6:AI6"/>
    <mergeCell ref="AB4:AC4"/>
    <mergeCell ref="P2:R2"/>
    <mergeCell ref="T2:X2"/>
    <mergeCell ref="Z2:AC2"/>
    <mergeCell ref="AE2:AI2"/>
    <mergeCell ref="T3:U3"/>
    <mergeCell ref="V3:X3"/>
    <mergeCell ref="AB3:AC3"/>
    <mergeCell ref="AE3:AF3"/>
    <mergeCell ref="AG3:AI3"/>
    <mergeCell ref="O3:O7"/>
    <mergeCell ref="P3:Q3"/>
    <mergeCell ref="P4:Q4"/>
    <mergeCell ref="P5:Q5"/>
    <mergeCell ref="P7:Q7"/>
    <mergeCell ref="P6:Q6"/>
    <mergeCell ref="K37:Z37"/>
    <mergeCell ref="K38:R38"/>
    <mergeCell ref="AA11:AM11"/>
    <mergeCell ref="N11:Z11"/>
    <mergeCell ref="A13:A15"/>
    <mergeCell ref="A16:A18"/>
    <mergeCell ref="A19:A22"/>
    <mergeCell ref="A23:A27"/>
    <mergeCell ref="A28:A32"/>
    <mergeCell ref="K36:Z36"/>
  </mergeCells>
  <phoneticPr fontId="1" type="noConversion"/>
  <dataValidations count="2">
    <dataValidation type="list" allowBlank="1" showInputMessage="1" showErrorMessage="1" sqref="M3:M6 K3:K6" xr:uid="{0FFCA892-F85A-492D-B348-114F757D46E2}">
      <formula1>"0, 1, 2, 3, 4, 5, 6, 7"</formula1>
    </dataValidation>
    <dataValidation type="list" errorStyle="information" allowBlank="1" showInputMessage="1" showErrorMessage="1" sqref="L3:L5 AT3:AT5" xr:uid="{60B3889B-FA9B-4074-9227-70FC261F8331}">
      <formula1>"Phy, Chem, Bio, ICT, BAFS, Econ, VA, 中史, 歷史, 地理"</formula1>
    </dataValidation>
  </dataValidations>
  <pageMargins left="0.19685039370078741" right="0.19685039370078741" top="0.39370078740157483" bottom="0.39370078740157483" header="7.874015748031496E-2" footer="7.874015748031496E-2"/>
  <pageSetup paperSize="9" scale="65" fitToHeight="0" orientation="landscape" r:id="rId1"/>
  <headerFooter>
    <oddFooter>&amp;L&amp;10!: 今年轉新計分法，上年分數只作參考。                 @程式自己計算的分數，只作參考用</oddFooter>
  </headerFooter>
  <rowBreaks count="1" manualBreakCount="1">
    <brk id="2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activeCell="E9" sqref="E9"/>
    </sheetView>
  </sheetViews>
  <sheetFormatPr baseColWidth="10" defaultColWidth="9" defaultRowHeight="16"/>
  <cols>
    <col min="1" max="1" width="12.1640625" style="77" customWidth="1"/>
    <col min="2" max="2" width="64" style="77" customWidth="1"/>
    <col min="3" max="16384" width="9" style="77"/>
  </cols>
  <sheetData>
    <row r="1" spans="1:2">
      <c r="A1" s="206" t="s">
        <v>81</v>
      </c>
    </row>
    <row r="2" spans="1:2">
      <c r="A2" s="249" t="s">
        <v>1751</v>
      </c>
      <c r="B2" s="249"/>
    </row>
    <row r="3" spans="1:2">
      <c r="A3" s="207" t="s">
        <v>1752</v>
      </c>
      <c r="B3" s="208" t="s">
        <v>1753</v>
      </c>
    </row>
    <row r="4" spans="1:2">
      <c r="A4" s="207" t="s">
        <v>1754</v>
      </c>
      <c r="B4" s="208" t="s">
        <v>1755</v>
      </c>
    </row>
    <row r="5" spans="1:2">
      <c r="A5" s="250" t="s">
        <v>1756</v>
      </c>
      <c r="B5" s="250"/>
    </row>
    <row r="6" spans="1:2">
      <c r="A6" s="209" t="s">
        <v>1757</v>
      </c>
      <c r="B6" s="208" t="s">
        <v>1758</v>
      </c>
    </row>
    <row r="7" spans="1:2">
      <c r="A7" s="209" t="s">
        <v>1759</v>
      </c>
      <c r="B7" s="208" t="s">
        <v>1760</v>
      </c>
    </row>
    <row r="8" spans="1:2">
      <c r="A8" s="249" t="s">
        <v>1761</v>
      </c>
      <c r="B8" s="249"/>
    </row>
    <row r="9" spans="1:2">
      <c r="A9" s="207" t="s">
        <v>1762</v>
      </c>
      <c r="B9" s="210" t="s">
        <v>1763</v>
      </c>
    </row>
    <row r="10" spans="1:2">
      <c r="A10" s="207" t="s">
        <v>1764</v>
      </c>
      <c r="B10" s="210" t="s">
        <v>1765</v>
      </c>
    </row>
    <row r="11" spans="1:2">
      <c r="A11" s="209" t="s">
        <v>1766</v>
      </c>
      <c r="B11" s="210" t="s">
        <v>1767</v>
      </c>
    </row>
    <row r="12" spans="1:2">
      <c r="A12" s="209" t="s">
        <v>1768</v>
      </c>
      <c r="B12" s="210" t="s">
        <v>1769</v>
      </c>
    </row>
    <row r="13" spans="1:2">
      <c r="A13" s="209" t="s">
        <v>1770</v>
      </c>
      <c r="B13" s="210" t="s">
        <v>1771</v>
      </c>
    </row>
    <row r="14" spans="1:2">
      <c r="A14" s="209" t="s">
        <v>1772</v>
      </c>
      <c r="B14" s="210" t="s">
        <v>1773</v>
      </c>
    </row>
    <row r="15" spans="1:2">
      <c r="A15" s="209" t="s">
        <v>1774</v>
      </c>
      <c r="B15" s="210" t="s">
        <v>1775</v>
      </c>
    </row>
    <row r="16" spans="1:2">
      <c r="A16" s="209" t="s">
        <v>1776</v>
      </c>
      <c r="B16" s="210" t="s">
        <v>1777</v>
      </c>
    </row>
    <row r="17" spans="1:2">
      <c r="A17" s="207" t="s">
        <v>1778</v>
      </c>
      <c r="B17" s="210" t="s">
        <v>1779</v>
      </c>
    </row>
    <row r="18" spans="1:2">
      <c r="A18" s="207" t="s">
        <v>1780</v>
      </c>
      <c r="B18" s="210" t="s">
        <v>1781</v>
      </c>
    </row>
    <row r="19" spans="1:2">
      <c r="A19" s="207" t="s">
        <v>1782</v>
      </c>
      <c r="B19" s="210" t="s">
        <v>1783</v>
      </c>
    </row>
    <row r="20" spans="1:2">
      <c r="A20" s="207" t="s">
        <v>1784</v>
      </c>
      <c r="B20" s="210" t="s">
        <v>82</v>
      </c>
    </row>
    <row r="34" spans="1:7">
      <c r="A34" s="78"/>
      <c r="B34" s="79"/>
      <c r="C34" s="79"/>
      <c r="D34" s="79"/>
      <c r="E34" s="79"/>
      <c r="F34" s="79"/>
      <c r="G34" s="79"/>
    </row>
    <row r="35" spans="1:7" s="79" customFormat="1">
      <c r="A35" s="78"/>
      <c r="B35" s="77"/>
      <c r="C35" s="77"/>
      <c r="D35" s="77"/>
      <c r="E35" s="77"/>
      <c r="F35" s="77"/>
      <c r="G35" s="77"/>
    </row>
  </sheetData>
  <sheetProtection algorithmName="SHA-512" hashValue="p14KEjhnRJ2GadEwJNmvhEDTN1a5oQBJoDsoHckXm9i4Y2Er8L2WF1WQ8BH02FEDNpAx8+VJ7wEztldvwSEZUg==" saltValue="B2dciG5ul4Vy8X6umySU1g==" spinCount="100000" sheet="1" scenarios="1" selectLockedCells="1" selectUnlockedCells="1"/>
  <mergeCells count="3">
    <mergeCell ref="A2:B2"/>
    <mergeCell ref="A5:B5"/>
    <mergeCell ref="A8:B8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K434"/>
  <sheetViews>
    <sheetView workbookViewId="0">
      <pane ySplit="1" topLeftCell="A2" activePane="bottomLeft" state="frozen"/>
      <selection pane="bottomLeft" activeCell="D4" sqref="D4"/>
    </sheetView>
  </sheetViews>
  <sheetFormatPr baseColWidth="10" defaultColWidth="8.6640625" defaultRowHeight="35" customHeight="1"/>
  <cols>
    <col min="1" max="1" width="6.6640625" style="75" customWidth="1"/>
    <col min="2" max="2" width="7.6640625" style="74" customWidth="1"/>
    <col min="3" max="3" width="21.6640625" style="57" customWidth="1"/>
    <col min="4" max="4" width="34.6640625" style="57" customWidth="1"/>
    <col min="5" max="5" width="5" style="54" customWidth="1"/>
    <col min="6" max="6" width="4" style="54" customWidth="1"/>
    <col min="7" max="7" width="8.6640625" style="201" customWidth="1"/>
    <col min="8" max="8" width="4.6640625" style="54" customWidth="1"/>
    <col min="9" max="9" width="4.1640625" style="54" customWidth="1"/>
    <col min="10" max="10" width="5.1640625" style="54" customWidth="1"/>
    <col min="11" max="11" width="3.33203125" style="54" customWidth="1"/>
    <col min="12" max="12" width="4.33203125" style="54" customWidth="1"/>
    <col min="13" max="13" width="5.6640625" style="54" customWidth="1"/>
    <col min="14" max="25" width="3.6640625" style="54" customWidth="1"/>
    <col min="26" max="26" width="3.83203125" style="54" customWidth="1"/>
    <col min="27" max="27" width="6.6640625" style="54" customWidth="1"/>
    <col min="28" max="30" width="3.33203125" style="54" customWidth="1"/>
    <col min="31" max="32" width="3.6640625" style="54" customWidth="1"/>
    <col min="33" max="33" width="3.33203125" style="54" customWidth="1"/>
    <col min="34" max="34" width="3.1640625" style="54" customWidth="1"/>
    <col min="35" max="35" width="3.5" style="54" customWidth="1"/>
    <col min="36" max="36" width="4.33203125" style="54" customWidth="1"/>
    <col min="37" max="37" width="44.1640625" style="57" customWidth="1"/>
    <col min="38" max="16384" width="8.6640625" style="54"/>
  </cols>
  <sheetData>
    <row r="1" spans="1:37" s="217" customFormat="1" ht="35" customHeight="1">
      <c r="A1" s="211" t="s">
        <v>83</v>
      </c>
      <c r="B1" s="212" t="s">
        <v>84</v>
      </c>
      <c r="C1" s="211" t="s">
        <v>85</v>
      </c>
      <c r="D1" s="211" t="s">
        <v>86</v>
      </c>
      <c r="E1" s="213" t="s">
        <v>87</v>
      </c>
      <c r="F1" s="213" t="s">
        <v>1747</v>
      </c>
      <c r="G1" s="213" t="s">
        <v>1734</v>
      </c>
      <c r="H1" s="213" t="s">
        <v>88</v>
      </c>
      <c r="I1" s="213" t="s">
        <v>89</v>
      </c>
      <c r="J1" s="213" t="s">
        <v>90</v>
      </c>
      <c r="K1" s="213" t="s">
        <v>91</v>
      </c>
      <c r="L1" s="213" t="s">
        <v>92</v>
      </c>
      <c r="M1" s="214" t="s">
        <v>1621</v>
      </c>
      <c r="N1" s="215" t="s">
        <v>1735</v>
      </c>
      <c r="O1" s="215" t="s">
        <v>1736</v>
      </c>
      <c r="P1" s="215" t="s">
        <v>1737</v>
      </c>
      <c r="Q1" s="215" t="s">
        <v>1738</v>
      </c>
      <c r="R1" s="213" t="s">
        <v>93</v>
      </c>
      <c r="S1" s="213" t="s">
        <v>94</v>
      </c>
      <c r="T1" s="213" t="s">
        <v>95</v>
      </c>
      <c r="U1" s="213" t="s">
        <v>96</v>
      </c>
      <c r="V1" s="214" t="s">
        <v>97</v>
      </c>
      <c r="W1" s="213" t="s">
        <v>98</v>
      </c>
      <c r="X1" s="213" t="s">
        <v>99</v>
      </c>
      <c r="Y1" s="213" t="s">
        <v>100</v>
      </c>
      <c r="Z1" s="213" t="s">
        <v>101</v>
      </c>
      <c r="AA1" s="214" t="s">
        <v>102</v>
      </c>
      <c r="AB1" s="216" t="s">
        <v>103</v>
      </c>
      <c r="AC1" s="216" t="s">
        <v>104</v>
      </c>
      <c r="AD1" s="216" t="s">
        <v>105</v>
      </c>
      <c r="AE1" s="216" t="s">
        <v>106</v>
      </c>
      <c r="AF1" s="213" t="s">
        <v>107</v>
      </c>
      <c r="AG1" s="213" t="s">
        <v>108</v>
      </c>
      <c r="AH1" s="213" t="s">
        <v>109</v>
      </c>
      <c r="AI1" s="213" t="s">
        <v>110</v>
      </c>
      <c r="AJ1" s="214" t="s">
        <v>111</v>
      </c>
      <c r="AK1" s="211" t="s">
        <v>112</v>
      </c>
    </row>
    <row r="2" spans="1:37" s="162" customFormat="1" ht="55.25" customHeight="1">
      <c r="A2" s="51" t="s">
        <v>113</v>
      </c>
      <c r="B2" s="52" t="s">
        <v>60</v>
      </c>
      <c r="C2" s="52" t="str">
        <f>VLOOKUP(表格1[[#This Row],[JS Code]],Compare!E:H,3,0)</f>
        <v>BSc Computational Finance and Financial Technology</v>
      </c>
      <c r="D2" s="160" t="s">
        <v>115</v>
      </c>
      <c r="E2" s="7" t="s">
        <v>1742</v>
      </c>
      <c r="F2" s="186">
        <v>10</v>
      </c>
      <c r="G2" s="7" t="s">
        <v>116</v>
      </c>
      <c r="H2" s="186"/>
      <c r="I2" s="186" t="str">
        <f>IF(表格1[[#This Row],[中(M)]]="","",IF(表格1[[#This Row],[計分方式]]="4C+1X",SUM(M2:Q2)+LARGE(R2:V2,1)&amp;"@",""))</f>
        <v/>
      </c>
      <c r="J2" s="186" t="str">
        <f>IF(表格1[[#This Row],[中(M)]]="","",IF(表格1[[#This Row],[計分方式]]="4C+2X",SUM(N2:Q2)+LARGE(R2:V2,1)+LARGE(R2:V2,2)&amp;"@",""))</f>
        <v>29@</v>
      </c>
      <c r="K2" s="186" t="str">
        <f>IF(表格1[[#This Row],[中(M)]]="","",IF(表格1[[#This Row],[計分方式]]="Best5",LARGE((N2,O2,P2,Q2,R2,S2,T2,U2,V2),1)+LARGE((N2,O2,P2,Q2,R2,S2,T2,U2,V2),2)+LARGE((N2,O2,P2,Q2,R2,S2,T2,U2,V2),3)+LARGE((N2,O2,P2,Q2,R2,S2,T2,U2,V2),4)+LARGE((N2,O2,P2,Q2,R2,S2,T2,U2,V2),5)&amp;"@",""))</f>
        <v/>
      </c>
      <c r="L2" s="186" t="str">
        <f>IF(表格1[[#This Row],[中(M)]]="","",IF(表格1[[#This Row],[計分方式]]="Best6",LARGE((N2,O2,P2,Q2,R2,S2,T2,U2,V2),1)+LARGE((N2,O2,P2,Q2,R2,S2,T2,U2,V2),2)+LARGE((N2,O2,P2,Q2,R2,S2,T2,U2,V2),3)+LARGE((N2,O2,P2,Q2,R2,S2,T2,U2,V2),4)+LARGE((N2,O2,P2,Q2,R2,S2,T2,U2,V2),5)+LARGE((N2,O2,P2,Q2,R2,S2,T2,U2,V2),6)&amp;"@",""))</f>
        <v/>
      </c>
      <c r="M2" s="186">
        <v>29</v>
      </c>
      <c r="N2" s="186">
        <v>4</v>
      </c>
      <c r="O2" s="186">
        <v>5</v>
      </c>
      <c r="P2" s="186">
        <v>4</v>
      </c>
      <c r="Q2" s="186">
        <v>4</v>
      </c>
      <c r="R2" s="186">
        <v>6</v>
      </c>
      <c r="S2" s="186">
        <v>6</v>
      </c>
      <c r="T2" s="186"/>
      <c r="U2" s="186"/>
      <c r="V2" s="186"/>
      <c r="W2" s="186" t="str">
        <f>IF(表格1[[#This Row],[中(LQ)]]="","",IF(表格1[[#This Row],[計分方式]]="4C+1X",SUM(AA2:AE2)+LARGE(AF2:AJ2,1)&amp;"@",""))</f>
        <v/>
      </c>
      <c r="X2" s="186" t="str">
        <f>IF(表格1[[#This Row],[中(LQ)]]="","",IF(表格1[[#This Row],[計分方式]]="4C+2X",SUM(AB2:AE2)+LARGE(AF2:AJ2,1)+LARGE(AF2:AJ2,2)&amp;"@",""))</f>
        <v/>
      </c>
      <c r="Y2" s="186" t="str">
        <f>IF(表格1[[#This Row],[中(LQ)]]="","",IF(表格1[[#This Row],[計分方式]]="Best5",LARGE((AB2,AC2,AD2,AE2,AF2,AG2,AH2,AI2,AJ2),1)+LARGE((AB2,AC2,AD2,AE2,AF2,AG2,AH2,AI2,AJ2),2)+LARGE((AB2,AC2,AD2,AE2,AF2,AG2,AH2,AI2,AJ2),3)+LARGE((AB2,AC2,AD2,AE2,AF2,AG2,AH2,AI2,AJ2),4)+LARGE((AB2,AC2,AD2,AE2,AF2,AG2,AH2,AI2,AJ2),5)&amp;"@",""))</f>
        <v/>
      </c>
      <c r="Z2" s="186" t="str">
        <f>IF(表格1[[#This Row],[中(LQ)]]="","",IF(表格1[[#This Row],[計分方式]]="Best6",LARGE((AB2,AC2,AD2,AE2,AF2,AG2,AH2,AI2,AJ2),1)+LARGE((AB2,AC2,AD2,AE2,AF2,AG2,AH2,AI2,AJ2),2)+LARGE((AB2,AC2,AD2,AE2,AF2,AG2,AH2,AI2,AJ2),3)+LARGE((AB2,AC2,AD2,AE2,AF2,AG2,AH2,AI2,AJ2),4)+LARGE((AB2,AC2,AD2,AE2,AF2,AG2,AH2,AI2,AJ2),5)+LARGE((AB2,AC2,AD2,AE2,AF2,AG2,AH2,AI2,AJ2),6)&amp;"@",""))</f>
        <v/>
      </c>
      <c r="AA2" s="7"/>
      <c r="AB2" s="186"/>
      <c r="AC2" s="186"/>
      <c r="AD2" s="186"/>
      <c r="AE2" s="186"/>
      <c r="AF2" s="186"/>
      <c r="AG2" s="186"/>
      <c r="AH2" s="186"/>
      <c r="AI2" s="186" t="s">
        <v>117</v>
      </c>
      <c r="AJ2" s="186"/>
      <c r="AK2" s="161" t="s">
        <v>118</v>
      </c>
    </row>
    <row r="3" spans="1:37" s="162" customFormat="1" ht="55.25" customHeight="1">
      <c r="A3" s="51" t="s">
        <v>119</v>
      </c>
      <c r="B3" s="52" t="s">
        <v>60</v>
      </c>
      <c r="C3" s="52" t="str">
        <f>VLOOKUP(表格1[[#This Row],[JS Code]],Compare!E:H,3,0)</f>
        <v>BBA Global Business</v>
      </c>
      <c r="D3" s="160" t="s">
        <v>121</v>
      </c>
      <c r="E3" s="7" t="s">
        <v>1742</v>
      </c>
      <c r="F3" s="186">
        <v>15</v>
      </c>
      <c r="G3" s="7" t="s">
        <v>116</v>
      </c>
      <c r="H3" s="186"/>
      <c r="I3" s="186" t="str">
        <f>IF(表格1[[#This Row],[中(M)]]="","",IF(表格1[[#This Row],[計分方式]]="4C+1X",SUM(M3:Q3)+LARGE(R3:V3,1)&amp;"@",""))</f>
        <v/>
      </c>
      <c r="J3" s="186" t="str">
        <f>IF(表格1[[#This Row],[中(M)]]="","",IF(表格1[[#This Row],[計分方式]]="4C+2X",SUM(N3:Q3)+LARGE(R3:V3,1)+LARGE(R3:V3,2)&amp;"@",""))</f>
        <v>27@</v>
      </c>
      <c r="K3" s="186" t="str">
        <f>IF(表格1[[#This Row],[中(M)]]="","",IF(表格1[[#This Row],[計分方式]]="Best5",LARGE((N3,O3,P3,Q3,R3,S3,T3,U3,V3),1)+LARGE((N3,O3,P3,Q3,R3,S3,T3,U3,V3),2)+LARGE((N3,O3,P3,Q3,R3,S3,T3,U3,V3),3)+LARGE((N3,O3,P3,Q3,R3,S3,T3,U3,V3),4)+LARGE((N3,O3,P3,Q3,R3,S3,T3,U3,V3),5)&amp;"@",""))</f>
        <v/>
      </c>
      <c r="L3" s="186" t="str">
        <f>IF(表格1[[#This Row],[中(M)]]="","",IF(表格1[[#This Row],[計分方式]]="Best6",LARGE((N3,O3,P3,Q3,R3,S3,T3,U3,V3),1)+LARGE((N3,O3,P3,Q3,R3,S3,T3,U3,V3),2)+LARGE((N3,O3,P3,Q3,R3,S3,T3,U3,V3),3)+LARGE((N3,O3,P3,Q3,R3,S3,T3,U3,V3),4)+LARGE((N3,O3,P3,Q3,R3,S3,T3,U3,V3),5)+LARGE((N3,O3,P3,Q3,R3,S3,T3,U3,V3),6)&amp;"@",""))</f>
        <v/>
      </c>
      <c r="M3" s="186">
        <v>27</v>
      </c>
      <c r="N3" s="186">
        <v>4</v>
      </c>
      <c r="O3" s="186">
        <v>4</v>
      </c>
      <c r="P3" s="186">
        <v>5</v>
      </c>
      <c r="Q3" s="186">
        <v>3</v>
      </c>
      <c r="R3" s="186">
        <v>6</v>
      </c>
      <c r="S3" s="186">
        <v>5</v>
      </c>
      <c r="T3" s="186"/>
      <c r="U3" s="186"/>
      <c r="V3" s="186"/>
      <c r="W3" s="186" t="str">
        <f>IF(表格1[[#This Row],[中(LQ)]]="","",IF(表格1[[#This Row],[計分方式]]="4C+1X",SUM(AA3:AE3)+LARGE(AF3:AJ3,1)&amp;"@",""))</f>
        <v/>
      </c>
      <c r="X3" s="186" t="str">
        <f>IF(表格1[[#This Row],[中(LQ)]]="","",IF(表格1[[#This Row],[計分方式]]="4C+2X",SUM(AB3:AE3)+LARGE(AF3:AJ3,1)+LARGE(AF3:AJ3,2)&amp;"@",""))</f>
        <v/>
      </c>
      <c r="Y3" s="186" t="str">
        <f>IF(表格1[[#This Row],[中(LQ)]]="","",IF(表格1[[#This Row],[計分方式]]="Best5",LARGE((AB3,AC3,AD3,AE3,AF3,AG3,AH3,AI3,AJ3),1)+LARGE((AB3,AC3,AD3,AE3,AF3,AG3,AH3,AI3,AJ3),2)+LARGE((AB3,AC3,AD3,AE3,AF3,AG3,AH3,AI3,AJ3),3)+LARGE((AB3,AC3,AD3,AE3,AF3,AG3,AH3,AI3,AJ3),4)+LARGE((AB3,AC3,AD3,AE3,AF3,AG3,AH3,AI3,AJ3),5)&amp;"@",""))</f>
        <v/>
      </c>
      <c r="Z3" s="186" t="str">
        <f>IF(表格1[[#This Row],[中(LQ)]]="","",IF(表格1[[#This Row],[計分方式]]="Best6",LARGE((AB3,AC3,AD3,AE3,AF3,AG3,AH3,AI3,AJ3),1)+LARGE((AB3,AC3,AD3,AE3,AF3,AG3,AH3,AI3,AJ3),2)+LARGE((AB3,AC3,AD3,AE3,AF3,AG3,AH3,AI3,AJ3),3)+LARGE((AB3,AC3,AD3,AE3,AF3,AG3,AH3,AI3,AJ3),4)+LARGE((AB3,AC3,AD3,AE3,AF3,AG3,AH3,AI3,AJ3),5)+LARGE((AB3,AC3,AD3,AE3,AF3,AG3,AH3,AI3,AJ3),6)&amp;"@",""))</f>
        <v/>
      </c>
      <c r="AA3" s="7"/>
      <c r="AB3" s="186"/>
      <c r="AC3" s="186"/>
      <c r="AD3" s="186"/>
      <c r="AE3" s="186"/>
      <c r="AF3" s="186"/>
      <c r="AG3" s="186"/>
      <c r="AH3" s="186"/>
      <c r="AI3" s="186"/>
      <c r="AJ3" s="186"/>
      <c r="AK3" s="161" t="s">
        <v>122</v>
      </c>
    </row>
    <row r="4" spans="1:37" s="162" customFormat="1" ht="55.25" customHeight="1">
      <c r="A4" s="51" t="s">
        <v>123</v>
      </c>
      <c r="B4" s="52" t="s">
        <v>60</v>
      </c>
      <c r="C4" s="52" t="s">
        <v>124</v>
      </c>
      <c r="D4" s="160" t="s">
        <v>125</v>
      </c>
      <c r="E4" s="7" t="s">
        <v>1742</v>
      </c>
      <c r="F4" s="186">
        <v>150</v>
      </c>
      <c r="G4" s="7" t="s">
        <v>126</v>
      </c>
      <c r="H4" s="186"/>
      <c r="I4" s="186" t="str">
        <f>IF(表格1[[#This Row],[中(M)]]="","",IF(表格1[[#This Row],[計分方式]]="4C+1X",SUM(M4:Q4)+LARGE(R4:V4,1)&amp;"@",""))</f>
        <v/>
      </c>
      <c r="J4" s="186" t="str">
        <f>IF(表格1[[#This Row],[中(M)]]="","",IF(表格1[[#This Row],[計分方式]]="4C+2X",SUM(M4:Q4)+LARGE(R4:W4,1)+LARGE(R4:W4,2)&amp;"@",""))</f>
        <v/>
      </c>
      <c r="K4" s="186" t="str">
        <f>IF(表格1[[#This Row],[中(M)]]="","",IF(表格1[[#This Row],[計分方式]]="Best5",LARGE((N4,O4,P4,Q4,R4,S4,T4,U4,V4),1)+LARGE((N4,O4,P4,Q4,R4,S4,T4,U4,V4),2)+LARGE((N4,O4,P4,Q4,R4,S4,T4,U4,V4),3)+LARGE((N4,O4,P4,Q4,R4,S4,T4,U4,V4),4)+LARGE((N4,O4,P4,Q4,R4,S4,T4,U4,V4),5)&amp;"@",""))</f>
        <v/>
      </c>
      <c r="L4" s="186" t="str">
        <f>IF(表格1[[#This Row],[中(M)]]="","",IF(表格1[[#This Row],[計分方式]]="Best6",LARGE((N4,O4,P4,Q4,R4,S4,T4,U4,V4),1)+LARGE((N4,O4,P4,Q4,R4,S4,T4,U4,V4),2)+LARGE((N4,O4,P4,Q4,R4,S4,T4,U4,V4),3)+LARGE((N4,O4,P4,Q4,R4,S4,T4,U4,V4),4)+LARGE((N4,O4,P4,Q4,R4,S4,T4,U4,V4),5)+LARGE((N4,O4,P4,Q4,R4,S4,T4,U4,V4),6)&amp;"@",""))</f>
        <v>24@</v>
      </c>
      <c r="M4" s="186">
        <v>24</v>
      </c>
      <c r="N4" s="186">
        <v>3</v>
      </c>
      <c r="O4" s="186">
        <v>4</v>
      </c>
      <c r="P4" s="186">
        <v>4</v>
      </c>
      <c r="Q4" s="186">
        <v>3</v>
      </c>
      <c r="R4" s="186">
        <v>5</v>
      </c>
      <c r="S4" s="186">
        <v>5</v>
      </c>
      <c r="T4" s="186"/>
      <c r="U4" s="186" t="s">
        <v>117</v>
      </c>
      <c r="V4" s="186"/>
      <c r="W4" s="186" t="str">
        <f>IF(表格1[[#This Row],[中(LQ)]]="","",IF(表格1[[#This Row],[計分方式]]="4C+1X",SUM(AA4:AE4)+LARGE(AF4:AJ4,1)&amp;"@",""))</f>
        <v/>
      </c>
      <c r="X4" s="186" t="str">
        <f>IF(表格1[[#This Row],[中(LQ)]]="","",IF(表格1[[#This Row],[計分方式]]="4C+2X",SUM(AA4:AE4)+LARGE(AF4:AJ4,1)+LARGE(AF4:AJ4,2)&amp;"@",""))</f>
        <v/>
      </c>
      <c r="Y4" s="186" t="str">
        <f>IF(表格1[[#This Row],[中(LQ)]]="","",IF(表格1[[#This Row],[計分方式]]="Best5",LARGE((AB4,AC4,AD4,AE4,AF4,AG4,AH4,AI4,AJ4),1)+LARGE((AB4,AC4,AD4,AE4,AF4,AG4,AH4,AI4,AJ4),2)+LARGE((AB4,AC4,AD4,AE4,AF4,AG4,AH4,AI4,AJ4),3)+LARGE((AB4,AC4,AD4,AE4,AF4,AG4,AH4,AI4,AJ4),4)+LARGE((AB4,AC4,AD4,AE4,AF4,AG4,AH4,AI4,AJ4),5)&amp;"@",""))</f>
        <v/>
      </c>
      <c r="Z4" s="186" t="str">
        <f>IF(表格1[[#This Row],[中(LQ)]]="","",IF(表格1[[#This Row],[計分方式]]="Best6",LARGE((AB4,AC4,AD4,AE4,AF4,AG4,AH4,AI4,AJ4),1)+LARGE((AB4,AC4,AD4,AE4,AF4,AG4,AH4,AI4,AJ4),2)+LARGE((AB4,AC4,AD4,AE4,AF4,AG4,AH4,AI4,AJ4),3)+LARGE((AB4,AC4,AD4,AE4,AF4,AG4,AH4,AI4,AJ4),4)+LARGE((AB4,AC4,AD4,AE4,AF4,AG4,AH4,AI4,AJ4),5)+LARGE((AB4,AC4,AD4,AE4,AF4,AG4,AH4,AI4,AJ4),6)&amp;"@",""))</f>
        <v>23@</v>
      </c>
      <c r="AA4" s="7">
        <v>23</v>
      </c>
      <c r="AB4" s="186">
        <v>3</v>
      </c>
      <c r="AC4" s="186">
        <v>4</v>
      </c>
      <c r="AD4" s="186">
        <v>4</v>
      </c>
      <c r="AE4" s="186">
        <v>4</v>
      </c>
      <c r="AF4" s="186">
        <v>4</v>
      </c>
      <c r="AG4" s="186">
        <v>4</v>
      </c>
      <c r="AH4" s="186"/>
      <c r="AI4" s="186" t="s">
        <v>117</v>
      </c>
      <c r="AJ4" s="186"/>
      <c r="AK4" s="161" t="s">
        <v>127</v>
      </c>
    </row>
    <row r="5" spans="1:37" s="162" customFormat="1" ht="55.25" customHeight="1">
      <c r="A5" s="51" t="s">
        <v>128</v>
      </c>
      <c r="B5" s="52" t="s">
        <v>60</v>
      </c>
      <c r="C5" s="52" t="s">
        <v>129</v>
      </c>
      <c r="D5" s="160" t="s">
        <v>130</v>
      </c>
      <c r="E5" s="7" t="s">
        <v>1742</v>
      </c>
      <c r="F5" s="186">
        <v>60</v>
      </c>
      <c r="G5" s="7" t="s">
        <v>116</v>
      </c>
      <c r="H5" s="186"/>
      <c r="I5" s="186" t="str">
        <f>IF(表格1[[#This Row],[中(M)]]="","",IF(表格1[[#This Row],[計分方式]]="4C+1X",SUM(M5:Q5)+LARGE(R5:V5,1)&amp;"@",""))</f>
        <v/>
      </c>
      <c r="J5" s="186" t="str">
        <f>IF(表格1[[#This Row],[中(M)]]="","",IF(表格1[[#This Row],[計分方式]]="4C+2X",SUM(N5:Q5)+LARGE(R5:V5,1)+LARGE(R5:V5,2)&amp;"@",""))</f>
        <v>24@</v>
      </c>
      <c r="K5" s="186" t="str">
        <f>IF(表格1[[#This Row],[中(M)]]="","",IF(表格1[[#This Row],[計分方式]]="Best5",LARGE((N5,O5,P5,Q5,R5,S5,T5,U5,V5),1)+LARGE((N5,O5,P5,Q5,R5,S5,T5,U5,V5),2)+LARGE((N5,O5,P5,Q5,R5,S5,T5,U5,V5),3)+LARGE((N5,O5,P5,Q5,R5,S5,T5,U5,V5),4)+LARGE((N5,O5,P5,Q5,R5,S5,T5,U5,V5),5)&amp;"@",""))</f>
        <v/>
      </c>
      <c r="L5" s="186" t="str">
        <f>IF(表格1[[#This Row],[中(M)]]="","",IF(表格1[[#This Row],[計分方式]]="Best6",LARGE((N5,O5,P5,Q5,R5,S5,T5,U5,V5),1)+LARGE((N5,O5,P5,Q5,R5,S5,T5,U5,V5),2)+LARGE((N5,O5,P5,Q5,R5,S5,T5,U5,V5),3)+LARGE((N5,O5,P5,Q5,R5,S5,T5,U5,V5),4)+LARGE((N5,O5,P5,Q5,R5,S5,T5,U5,V5),5)+LARGE((N5,O5,P5,Q5,R5,S5,T5,U5,V5),6)&amp;"@",""))</f>
        <v/>
      </c>
      <c r="M5" s="186">
        <v>24</v>
      </c>
      <c r="N5" s="186">
        <v>3</v>
      </c>
      <c r="O5" s="186">
        <v>3</v>
      </c>
      <c r="P5" s="186">
        <v>5</v>
      </c>
      <c r="Q5" s="186">
        <v>4</v>
      </c>
      <c r="R5" s="186">
        <v>5</v>
      </c>
      <c r="S5" s="186">
        <v>4</v>
      </c>
      <c r="T5" s="186"/>
      <c r="U5" s="186" t="s">
        <v>117</v>
      </c>
      <c r="V5" s="186"/>
      <c r="W5" s="186" t="str">
        <f>IF(表格1[[#This Row],[中(LQ)]]="","",IF(表格1[[#This Row],[計分方式]]="4C+1X",SUM(AA5:AE5)+LARGE(AF5:AJ5,1)&amp;"@",""))</f>
        <v/>
      </c>
      <c r="X5" s="186" t="str">
        <f>IF(表格1[[#This Row],[中(LQ)]]="","",IF(表格1[[#This Row],[計分方式]]="4C+2X",SUM(AB5:AE5)+LARGE(AF5:AJ5,1)+LARGE(AF5:AJ5,2)&amp;"@",""))</f>
        <v>23@</v>
      </c>
      <c r="Y5" s="186" t="str">
        <f>IF(表格1[[#This Row],[中(LQ)]]="","",IF(表格1[[#This Row],[計分方式]]="Best5",LARGE((AB5,AC5,AD5,AE5,AF5,AG5,AH5,AI5,AJ5),1)+LARGE((AB5,AC5,AD5,AE5,AF5,AG5,AH5,AI5,AJ5),2)+LARGE((AB5,AC5,AD5,AE5,AF5,AG5,AH5,AI5,AJ5),3)+LARGE((AB5,AC5,AD5,AE5,AF5,AG5,AH5,AI5,AJ5),4)+LARGE((AB5,AC5,AD5,AE5,AF5,AG5,AH5,AI5,AJ5),5)&amp;"@",""))</f>
        <v/>
      </c>
      <c r="Z5" s="186" t="str">
        <f>IF(表格1[[#This Row],[中(LQ)]]="","",IF(表格1[[#This Row],[計分方式]]="Best6",LARGE((AB5,AC5,AD5,AE5,AF5,AG5,AH5,AI5,AJ5),1)+LARGE((AB5,AC5,AD5,AE5,AF5,AG5,AH5,AI5,AJ5),2)+LARGE((AB5,AC5,AD5,AE5,AF5,AG5,AH5,AI5,AJ5),3)+LARGE((AB5,AC5,AD5,AE5,AF5,AG5,AH5,AI5,AJ5),4)+LARGE((AB5,AC5,AD5,AE5,AF5,AG5,AH5,AI5,AJ5),5)+LARGE((AB5,AC5,AD5,AE5,AF5,AG5,AH5,AI5,AJ5),6)&amp;"@",""))</f>
        <v/>
      </c>
      <c r="AA5" s="7">
        <v>23</v>
      </c>
      <c r="AB5" s="186">
        <v>5</v>
      </c>
      <c r="AC5" s="186">
        <v>4</v>
      </c>
      <c r="AD5" s="186">
        <v>3</v>
      </c>
      <c r="AE5" s="186">
        <v>3</v>
      </c>
      <c r="AF5" s="186">
        <v>4</v>
      </c>
      <c r="AG5" s="186">
        <v>4</v>
      </c>
      <c r="AH5" s="186"/>
      <c r="AI5" s="186" t="s">
        <v>117</v>
      </c>
      <c r="AJ5" s="186"/>
      <c r="AK5" s="161" t="s">
        <v>131</v>
      </c>
    </row>
    <row r="6" spans="1:37" s="162" customFormat="1" ht="55.25" customHeight="1">
      <c r="A6" s="51" t="s">
        <v>132</v>
      </c>
      <c r="B6" s="52" t="s">
        <v>60</v>
      </c>
      <c r="C6" s="52" t="s">
        <v>133</v>
      </c>
      <c r="D6" s="160" t="s">
        <v>134</v>
      </c>
      <c r="E6" s="7" t="s">
        <v>1742</v>
      </c>
      <c r="F6" s="186">
        <v>85</v>
      </c>
      <c r="G6" s="7" t="s">
        <v>116</v>
      </c>
      <c r="H6" s="186"/>
      <c r="I6" s="186" t="str">
        <f>IF(表格1[[#This Row],[中(M)]]="","",IF(表格1[[#This Row],[計分方式]]="4C+1X",SUM(M6:Q6)+LARGE(R6:V6,1)&amp;"@",""))</f>
        <v/>
      </c>
      <c r="J6" s="186" t="str">
        <f>IF(表格1[[#This Row],[中(M)]]="","",IF(表格1[[#This Row],[計分方式]]="4C+2X",SUM(N6:Q6)+LARGE(R6:V6,1)+LARGE(R6:V6,2)&amp;"@",""))</f>
        <v>23@</v>
      </c>
      <c r="K6" s="186" t="str">
        <f>IF(表格1[[#This Row],[中(M)]]="","",IF(表格1[[#This Row],[計分方式]]="Best5",LARGE((N6,O6,P6,Q6,R6,S6,T6,U6,V6),1)+LARGE((N6,O6,P6,Q6,R6,S6,T6,U6,V6),2)+LARGE((N6,O6,P6,Q6,R6,S6,T6,U6,V6),3)+LARGE((N6,O6,P6,Q6,R6,S6,T6,U6,V6),4)+LARGE((N6,O6,P6,Q6,R6,S6,T6,U6,V6),5)&amp;"@",""))</f>
        <v/>
      </c>
      <c r="L6" s="186" t="str">
        <f>IF(表格1[[#This Row],[中(M)]]="","",IF(表格1[[#This Row],[計分方式]]="Best6",LARGE((N6,O6,P6,Q6,R6,S6,T6,U6,V6),1)+LARGE((N6,O6,P6,Q6,R6,S6,T6,U6,V6),2)+LARGE((N6,O6,P6,Q6,R6,S6,T6,U6,V6),3)+LARGE((N6,O6,P6,Q6,R6,S6,T6,U6,V6),4)+LARGE((N6,O6,P6,Q6,R6,S6,T6,U6,V6),5)+LARGE((N6,O6,P6,Q6,R6,S6,T6,U6,V6),6)&amp;"@",""))</f>
        <v/>
      </c>
      <c r="M6" s="186">
        <v>25.5</v>
      </c>
      <c r="N6" s="186">
        <v>4</v>
      </c>
      <c r="O6" s="186">
        <v>5</v>
      </c>
      <c r="P6" s="186">
        <v>3</v>
      </c>
      <c r="Q6" s="186">
        <v>4</v>
      </c>
      <c r="R6" s="186">
        <v>4</v>
      </c>
      <c r="S6" s="186">
        <v>3</v>
      </c>
      <c r="T6" s="186"/>
      <c r="U6" s="186" t="s">
        <v>117</v>
      </c>
      <c r="V6" s="186"/>
      <c r="W6" s="186" t="str">
        <f>IF(表格1[[#This Row],[中(LQ)]]="","",IF(表格1[[#This Row],[計分方式]]="4C+1X",SUM(AA6:AE6)+LARGE(AF6:AJ6,1)&amp;"@",""))</f>
        <v/>
      </c>
      <c r="X6" s="186" t="str">
        <f>IF(表格1[[#This Row],[中(LQ)]]="","",IF(表格1[[#This Row],[計分方式]]="4C+2X",SUM(AB6:AE6)+LARGE(AF6:AJ6,1)+LARGE(AF6:AJ6,2)&amp;"@",""))</f>
        <v>23@</v>
      </c>
      <c r="Y6" s="186" t="str">
        <f>IF(表格1[[#This Row],[中(LQ)]]="","",IF(表格1[[#This Row],[計分方式]]="Best5",LARGE((AB6,AC6,AD6,AE6,AF6,AG6,AH6,AI6,AJ6),1)+LARGE((AB6,AC6,AD6,AE6,AF6,AG6,AH6,AI6,AJ6),2)+LARGE((AB6,AC6,AD6,AE6,AF6,AG6,AH6,AI6,AJ6),3)+LARGE((AB6,AC6,AD6,AE6,AF6,AG6,AH6,AI6,AJ6),4)+LARGE((AB6,AC6,AD6,AE6,AF6,AG6,AH6,AI6,AJ6),5)&amp;"@",""))</f>
        <v/>
      </c>
      <c r="Z6" s="186" t="str">
        <f>IF(表格1[[#This Row],[中(LQ)]]="","",IF(表格1[[#This Row],[計分方式]]="Best6",LARGE((AB6,AC6,AD6,AE6,AF6,AG6,AH6,AI6,AJ6),1)+LARGE((AB6,AC6,AD6,AE6,AF6,AG6,AH6,AI6,AJ6),2)+LARGE((AB6,AC6,AD6,AE6,AF6,AG6,AH6,AI6,AJ6),3)+LARGE((AB6,AC6,AD6,AE6,AF6,AG6,AH6,AI6,AJ6),4)+LARGE((AB6,AC6,AD6,AE6,AF6,AG6,AH6,AI6,AJ6),5)+LARGE((AB6,AC6,AD6,AE6,AF6,AG6,AH6,AI6,AJ6),6)&amp;"@",""))</f>
        <v/>
      </c>
      <c r="AA6" s="186">
        <v>25</v>
      </c>
      <c r="AB6" s="186">
        <v>4</v>
      </c>
      <c r="AC6" s="186">
        <v>4</v>
      </c>
      <c r="AD6" s="186">
        <v>3</v>
      </c>
      <c r="AE6" s="186">
        <v>4</v>
      </c>
      <c r="AF6" s="186">
        <v>4</v>
      </c>
      <c r="AG6" s="186">
        <v>4</v>
      </c>
      <c r="AH6" s="186">
        <v>3</v>
      </c>
      <c r="AI6" s="186" t="s">
        <v>117</v>
      </c>
      <c r="AJ6" s="186"/>
      <c r="AK6" s="161" t="s">
        <v>135</v>
      </c>
    </row>
    <row r="7" spans="1:37" s="162" customFormat="1" ht="55.25" customHeight="1">
      <c r="A7" s="51" t="s">
        <v>136</v>
      </c>
      <c r="B7" s="52" t="s">
        <v>60</v>
      </c>
      <c r="C7" s="52" t="s">
        <v>137</v>
      </c>
      <c r="D7" s="160" t="s">
        <v>138</v>
      </c>
      <c r="E7" s="7" t="s">
        <v>74</v>
      </c>
      <c r="F7" s="186">
        <v>20</v>
      </c>
      <c r="G7" s="7" t="s">
        <v>116</v>
      </c>
      <c r="H7" s="186"/>
      <c r="I7" s="186" t="str">
        <f>IF(表格1[[#This Row],[中(M)]]="","",IF(表格1[[#This Row],[計分方式]]="4C+1X",SUM(M7:Q7)+LARGE(R7:V7,1)&amp;"@",""))</f>
        <v/>
      </c>
      <c r="J7" s="186" t="str">
        <f>IF(表格1[[#This Row],[中(M)]]="","",IF(表格1[[#This Row],[計分方式]]="4C+2X",SUM(N7:Q7)+LARGE(R7:V7,1)+LARGE(R7:V7,2)&amp;"@",""))</f>
        <v>24@</v>
      </c>
      <c r="K7" s="186" t="str">
        <f>IF(表格1[[#This Row],[中(M)]]="","",IF(表格1[[#This Row],[計分方式]]="Best5",LARGE((N7,O7,P7,Q7,R7,S7,T7,U7,V7),1)+LARGE((N7,O7,P7,Q7,R7,S7,T7,U7,V7),2)+LARGE((N7,O7,P7,Q7,R7,S7,T7,U7,V7),3)+LARGE((N7,O7,P7,Q7,R7,S7,T7,U7,V7),4)+LARGE((N7,O7,P7,Q7,R7,S7,T7,U7,V7),5)&amp;"@",""))</f>
        <v/>
      </c>
      <c r="L7" s="186" t="str">
        <f>IF(表格1[[#This Row],[中(M)]]="","",IF(表格1[[#This Row],[計分方式]]="Best6",LARGE((N7,O7,P7,Q7,R7,S7,T7,U7,V7),1)+LARGE((N7,O7,P7,Q7,R7,S7,T7,U7,V7),2)+LARGE((N7,O7,P7,Q7,R7,S7,T7,U7,V7),3)+LARGE((N7,O7,P7,Q7,R7,S7,T7,U7,V7),4)+LARGE((N7,O7,P7,Q7,R7,S7,T7,U7,V7),5)+LARGE((N7,O7,P7,Q7,R7,S7,T7,U7,V7),6)&amp;"@",""))</f>
        <v/>
      </c>
      <c r="M7" s="186">
        <v>24</v>
      </c>
      <c r="N7" s="186">
        <v>4</v>
      </c>
      <c r="O7" s="186">
        <v>4</v>
      </c>
      <c r="P7" s="186">
        <v>4</v>
      </c>
      <c r="Q7" s="186">
        <v>3</v>
      </c>
      <c r="R7" s="186">
        <v>5</v>
      </c>
      <c r="S7" s="186">
        <v>4</v>
      </c>
      <c r="T7" s="186">
        <v>3</v>
      </c>
      <c r="U7" s="186"/>
      <c r="V7" s="186"/>
      <c r="W7" s="186" t="str">
        <f>IF(表格1[[#This Row],[中(LQ)]]="","",IF(表格1[[#This Row],[計分方式]]="4C+1X",SUM(AA7:AE7)+LARGE(AF7:AJ7,1)&amp;"@",""))</f>
        <v/>
      </c>
      <c r="X7" s="186" t="str">
        <f>IF(表格1[[#This Row],[中(LQ)]]="","",IF(表格1[[#This Row],[計分方式]]="4C+2X",SUM(AB7:AE7)+LARGE(AF7:AJ7,1)+LARGE(AF7:AJ7,2)&amp;"@",""))</f>
        <v>24@</v>
      </c>
      <c r="Y7" s="186" t="str">
        <f>IF(表格1[[#This Row],[中(LQ)]]="","",IF(表格1[[#This Row],[計分方式]]="Best5",LARGE((AB7,AC7,AD7,AE7,AF7,AG7,AH7,AI7,AJ7),1)+LARGE((AB7,AC7,AD7,AE7,AF7,AG7,AH7,AI7,AJ7),2)+LARGE((AB7,AC7,AD7,AE7,AF7,AG7,AH7,AI7,AJ7),3)+LARGE((AB7,AC7,AD7,AE7,AF7,AG7,AH7,AI7,AJ7),4)+LARGE((AB7,AC7,AD7,AE7,AF7,AG7,AH7,AI7,AJ7),5)&amp;"@",""))</f>
        <v/>
      </c>
      <c r="Z7" s="186" t="str">
        <f>IF(表格1[[#This Row],[中(LQ)]]="","",IF(表格1[[#This Row],[計分方式]]="Best6",LARGE((AB7,AC7,AD7,AE7,AF7,AG7,AH7,AI7,AJ7),1)+LARGE((AB7,AC7,AD7,AE7,AF7,AG7,AH7,AI7,AJ7),2)+LARGE((AB7,AC7,AD7,AE7,AF7,AG7,AH7,AI7,AJ7),3)+LARGE((AB7,AC7,AD7,AE7,AF7,AG7,AH7,AI7,AJ7),4)+LARGE((AB7,AC7,AD7,AE7,AF7,AG7,AH7,AI7,AJ7),5)+LARGE((AB7,AC7,AD7,AE7,AF7,AG7,AH7,AI7,AJ7),6)&amp;"@",""))</f>
        <v/>
      </c>
      <c r="AA7" s="186">
        <v>24</v>
      </c>
      <c r="AB7" s="186">
        <v>4</v>
      </c>
      <c r="AC7" s="186">
        <v>3</v>
      </c>
      <c r="AD7" s="186">
        <v>4</v>
      </c>
      <c r="AE7" s="186">
        <v>4</v>
      </c>
      <c r="AF7" s="186">
        <v>5</v>
      </c>
      <c r="AG7" s="186">
        <v>4</v>
      </c>
      <c r="AH7" s="186"/>
      <c r="AI7" s="186"/>
      <c r="AJ7" s="186"/>
      <c r="AK7" s="161" t="s">
        <v>139</v>
      </c>
    </row>
    <row r="8" spans="1:37" s="162" customFormat="1" ht="55.25" customHeight="1">
      <c r="A8" s="51" t="s">
        <v>140</v>
      </c>
      <c r="B8" s="52" t="s">
        <v>60</v>
      </c>
      <c r="C8" s="52" t="s">
        <v>141</v>
      </c>
      <c r="D8" s="160" t="s">
        <v>142</v>
      </c>
      <c r="E8" s="7" t="s">
        <v>143</v>
      </c>
      <c r="F8" s="186">
        <v>36</v>
      </c>
      <c r="G8" s="7" t="s">
        <v>116</v>
      </c>
      <c r="H8" s="186"/>
      <c r="I8" s="186" t="str">
        <f>IF(表格1[[#This Row],[中(M)]]="","",IF(表格1[[#This Row],[計分方式]]="4C+1X",SUM(M8:Q8)+LARGE(R8:V8,1)&amp;"@",""))</f>
        <v/>
      </c>
      <c r="J8" s="186" t="str">
        <f>IF(表格1[[#This Row],[中(M)]]="","",IF(表格1[[#This Row],[計分方式]]="4C+2X",SUM(N8:Q8)+LARGE(R8:V8,1)+LARGE(R8:V8,2)&amp;"@",""))</f>
        <v>23@</v>
      </c>
      <c r="K8" s="186" t="str">
        <f>IF(表格1[[#This Row],[中(M)]]="","",IF(表格1[[#This Row],[計分方式]]="Best5",LARGE((N8,O8,P8,Q8,R8,S8,T8,U8,V8),1)+LARGE((N8,O8,P8,Q8,R8,S8,T8,U8,V8),2)+LARGE((N8,O8,P8,Q8,R8,S8,T8,U8,V8),3)+LARGE((N8,O8,P8,Q8,R8,S8,T8,U8,V8),4)+LARGE((N8,O8,P8,Q8,R8,S8,T8,U8,V8),5)&amp;"@",""))</f>
        <v/>
      </c>
      <c r="L8" s="186" t="str">
        <f>IF(表格1[[#This Row],[中(M)]]="","",IF(表格1[[#This Row],[計分方式]]="Best6",LARGE((N8,O8,P8,Q8,R8,S8,T8,U8,V8),1)+LARGE((N8,O8,P8,Q8,R8,S8,T8,U8,V8),2)+LARGE((N8,O8,P8,Q8,R8,S8,T8,U8,V8),3)+LARGE((N8,O8,P8,Q8,R8,S8,T8,U8,V8),4)+LARGE((N8,O8,P8,Q8,R8,S8,T8,U8,V8),5)+LARGE((N8,O8,P8,Q8,R8,S8,T8,U8,V8),6)&amp;"@",""))</f>
        <v/>
      </c>
      <c r="M8" s="186">
        <v>23</v>
      </c>
      <c r="N8" s="186">
        <v>4</v>
      </c>
      <c r="O8" s="186">
        <v>3</v>
      </c>
      <c r="P8" s="186">
        <v>4</v>
      </c>
      <c r="Q8" s="186">
        <v>4</v>
      </c>
      <c r="R8" s="186">
        <v>4</v>
      </c>
      <c r="S8" s="186">
        <v>4</v>
      </c>
      <c r="T8" s="186"/>
      <c r="U8" s="186"/>
      <c r="V8" s="186"/>
      <c r="W8" s="186" t="str">
        <f>IF(表格1[[#This Row],[中(LQ)]]="","",IF(表格1[[#This Row],[計分方式]]="4C+1X",SUM(AA8:AE8)+LARGE(AF8:AJ8,1)&amp;"@",""))</f>
        <v/>
      </c>
      <c r="X8" s="186" t="str">
        <f>IF(表格1[[#This Row],[中(LQ)]]="","",IF(表格1[[#This Row],[計分方式]]="4C+2X",SUM(AB8:AE8)+LARGE(AF8:AJ8,1)+LARGE(AF8:AJ8,2)&amp;"@",""))</f>
        <v>23@</v>
      </c>
      <c r="Y8" s="186" t="str">
        <f>IF(表格1[[#This Row],[中(LQ)]]="","",IF(表格1[[#This Row],[計分方式]]="Best5",LARGE((AB8,AC8,AD8,AE8,AF8,AG8,AH8,AI8,AJ8),1)+LARGE((AB8,AC8,AD8,AE8,AF8,AG8,AH8,AI8,AJ8),2)+LARGE((AB8,AC8,AD8,AE8,AF8,AG8,AH8,AI8,AJ8),3)+LARGE((AB8,AC8,AD8,AE8,AF8,AG8,AH8,AI8,AJ8),4)+LARGE((AB8,AC8,AD8,AE8,AF8,AG8,AH8,AI8,AJ8),5)&amp;"@",""))</f>
        <v/>
      </c>
      <c r="Z8" s="186" t="str">
        <f>IF(表格1[[#This Row],[中(LQ)]]="","",IF(表格1[[#This Row],[計分方式]]="Best6",LARGE((AB8,AC8,AD8,AE8,AF8,AG8,AH8,AI8,AJ8),1)+LARGE((AB8,AC8,AD8,AE8,AF8,AG8,AH8,AI8,AJ8),2)+LARGE((AB8,AC8,AD8,AE8,AF8,AG8,AH8,AI8,AJ8),3)+LARGE((AB8,AC8,AD8,AE8,AF8,AG8,AH8,AI8,AJ8),4)+LARGE((AB8,AC8,AD8,AE8,AF8,AG8,AH8,AI8,AJ8),5)+LARGE((AB8,AC8,AD8,AE8,AF8,AG8,AH8,AI8,AJ8),6)&amp;"@",""))</f>
        <v/>
      </c>
      <c r="AA8" s="186">
        <v>23</v>
      </c>
      <c r="AB8" s="186">
        <v>4</v>
      </c>
      <c r="AC8" s="186">
        <v>3</v>
      </c>
      <c r="AD8" s="186">
        <v>4</v>
      </c>
      <c r="AE8" s="186">
        <v>3</v>
      </c>
      <c r="AF8" s="186">
        <v>5</v>
      </c>
      <c r="AG8" s="186">
        <v>4</v>
      </c>
      <c r="AH8" s="186"/>
      <c r="AI8" s="186"/>
      <c r="AJ8" s="186"/>
      <c r="AK8" s="161" t="s">
        <v>144</v>
      </c>
    </row>
    <row r="9" spans="1:37" s="162" customFormat="1" ht="55.25" customHeight="1">
      <c r="A9" s="51" t="s">
        <v>145</v>
      </c>
      <c r="B9" s="52" t="s">
        <v>60</v>
      </c>
      <c r="C9" s="52" t="s">
        <v>146</v>
      </c>
      <c r="D9" s="160" t="s">
        <v>147</v>
      </c>
      <c r="E9" s="7" t="s">
        <v>74</v>
      </c>
      <c r="F9" s="186">
        <v>109</v>
      </c>
      <c r="G9" s="7" t="s">
        <v>116</v>
      </c>
      <c r="H9" s="186"/>
      <c r="I9" s="186" t="str">
        <f>IF(表格1[[#This Row],[中(M)]]="","",IF(表格1[[#This Row],[計分方式]]="4C+1X",SUM(M9:Q9)+LARGE(R9:V9,1)&amp;"@",""))</f>
        <v/>
      </c>
      <c r="J9" s="186" t="str">
        <f>IF(表格1[[#This Row],[中(M)]]="","",IF(表格1[[#This Row],[計分方式]]="4C+2X",SUM(N9:Q9)+LARGE(R9:V9,1)+LARGE(R9:V9,2)&amp;"@",""))</f>
        <v>23@</v>
      </c>
      <c r="K9" s="186" t="str">
        <f>IF(表格1[[#This Row],[中(M)]]="","",IF(表格1[[#This Row],[計分方式]]="Best5",LARGE((N9,O9,P9,Q9,R9,S9,T9,U9,V9),1)+LARGE((N9,O9,P9,Q9,R9,S9,T9,U9,V9),2)+LARGE((N9,O9,P9,Q9,R9,S9,T9,U9,V9),3)+LARGE((N9,O9,P9,Q9,R9,S9,T9,U9,V9),4)+LARGE((N9,O9,P9,Q9,R9,S9,T9,U9,V9),5)&amp;"@",""))</f>
        <v/>
      </c>
      <c r="L9" s="186" t="str">
        <f>IF(表格1[[#This Row],[中(M)]]="","",IF(表格1[[#This Row],[計分方式]]="Best6",LARGE((N9,O9,P9,Q9,R9,S9,T9,U9,V9),1)+LARGE((N9,O9,P9,Q9,R9,S9,T9,U9,V9),2)+LARGE((N9,O9,P9,Q9,R9,S9,T9,U9,V9),3)+LARGE((N9,O9,P9,Q9,R9,S9,T9,U9,V9),4)+LARGE((N9,O9,P9,Q9,R9,S9,T9,U9,V9),5)+LARGE((N9,O9,P9,Q9,R9,S9,T9,U9,V9),6)&amp;"@",""))</f>
        <v/>
      </c>
      <c r="M9" s="186">
        <v>23</v>
      </c>
      <c r="N9" s="186">
        <v>4</v>
      </c>
      <c r="O9" s="186">
        <v>5</v>
      </c>
      <c r="P9" s="186">
        <v>4</v>
      </c>
      <c r="Q9" s="186">
        <v>3</v>
      </c>
      <c r="R9" s="186">
        <v>4</v>
      </c>
      <c r="S9" s="186">
        <v>3</v>
      </c>
      <c r="T9" s="186"/>
      <c r="U9" s="186"/>
      <c r="V9" s="186"/>
      <c r="W9" s="186" t="str">
        <f>IF(表格1[[#This Row],[中(LQ)]]="","",IF(表格1[[#This Row],[計分方式]]="4C+1X",SUM(AA9:AE9)+LARGE(AF9:AJ9,1)&amp;"@",""))</f>
        <v/>
      </c>
      <c r="X9" s="186" t="str">
        <f>IF(表格1[[#This Row],[中(LQ)]]="","",IF(表格1[[#This Row],[計分方式]]="4C+2X",SUM(AB9:AE9)+LARGE(AF9:AJ9,1)+LARGE(AF9:AJ9,2)&amp;"@",""))</f>
        <v>23@</v>
      </c>
      <c r="Y9" s="186" t="str">
        <f>IF(表格1[[#This Row],[中(LQ)]]="","",IF(表格1[[#This Row],[計分方式]]="Best5",LARGE((AB9,AC9,AD9,AE9,AF9,AG9,AH9,AI9,AJ9),1)+LARGE((AB9,AC9,AD9,AE9,AF9,AG9,AH9,AI9,AJ9),2)+LARGE((AB9,AC9,AD9,AE9,AF9,AG9,AH9,AI9,AJ9),3)+LARGE((AB9,AC9,AD9,AE9,AF9,AG9,AH9,AI9,AJ9),4)+LARGE((AB9,AC9,AD9,AE9,AF9,AG9,AH9,AI9,AJ9),5)&amp;"@",""))</f>
        <v/>
      </c>
      <c r="Z9" s="186" t="str">
        <f>IF(表格1[[#This Row],[中(LQ)]]="","",IF(表格1[[#This Row],[計分方式]]="Best6",LARGE((AB9,AC9,AD9,AE9,AF9,AG9,AH9,AI9,AJ9),1)+LARGE((AB9,AC9,AD9,AE9,AF9,AG9,AH9,AI9,AJ9),2)+LARGE((AB9,AC9,AD9,AE9,AF9,AG9,AH9,AI9,AJ9),3)+LARGE((AB9,AC9,AD9,AE9,AF9,AG9,AH9,AI9,AJ9),4)+LARGE((AB9,AC9,AD9,AE9,AF9,AG9,AH9,AI9,AJ9),5)+LARGE((AB9,AC9,AD9,AE9,AF9,AG9,AH9,AI9,AJ9),6)&amp;"@",""))</f>
        <v/>
      </c>
      <c r="AA9" s="186">
        <v>23</v>
      </c>
      <c r="AB9" s="186">
        <v>4</v>
      </c>
      <c r="AC9" s="186">
        <v>4</v>
      </c>
      <c r="AD9" s="186">
        <v>4</v>
      </c>
      <c r="AE9" s="186">
        <v>3</v>
      </c>
      <c r="AF9" s="186">
        <v>4</v>
      </c>
      <c r="AG9" s="186">
        <v>4</v>
      </c>
      <c r="AH9" s="186"/>
      <c r="AI9" s="186"/>
      <c r="AJ9" s="186"/>
      <c r="AK9" s="161" t="s">
        <v>148</v>
      </c>
    </row>
    <row r="10" spans="1:37" s="162" customFormat="1" ht="55.25" customHeight="1">
      <c r="A10" s="51" t="s">
        <v>149</v>
      </c>
      <c r="B10" s="52" t="s">
        <v>60</v>
      </c>
      <c r="C10" s="52" t="s">
        <v>150</v>
      </c>
      <c r="D10" s="160" t="s">
        <v>61</v>
      </c>
      <c r="E10" s="7" t="s">
        <v>1742</v>
      </c>
      <c r="F10" s="186">
        <v>65</v>
      </c>
      <c r="G10" s="7" t="s">
        <v>116</v>
      </c>
      <c r="H10" s="186"/>
      <c r="I10" s="186" t="str">
        <f>IF(表格1[[#This Row],[中(M)]]="","",IF(表格1[[#This Row],[計分方式]]="4C+1X",SUM(M10:Q10)+LARGE(R10:V10,1)&amp;"@",""))</f>
        <v/>
      </c>
      <c r="J10" s="186" t="str">
        <f>IF(表格1[[#This Row],[中(M)]]="","",IF(表格1[[#This Row],[計分方式]]="4C+2X",SUM(N10:Q10)+LARGE(R10:V10,1)+LARGE(R10:V10,2)&amp;"@",""))</f>
        <v>24@</v>
      </c>
      <c r="K10" s="186" t="str">
        <f>IF(表格1[[#This Row],[中(M)]]="","",IF(表格1[[#This Row],[計分方式]]="Best5",LARGE((N10,O10,P10,Q10,R10,S10,T10,U10,V10),1)+LARGE((N10,O10,P10,Q10,R10,S10,T10,U10,V10),2)+LARGE((N10,O10,P10,Q10,R10,S10,T10,U10,V10),3)+LARGE((N10,O10,P10,Q10,R10,S10,T10,U10,V10),4)+LARGE((N10,O10,P10,Q10,R10,S10,T10,U10,V10),5)&amp;"@",""))</f>
        <v/>
      </c>
      <c r="L10" s="186" t="str">
        <f>IF(表格1[[#This Row],[中(M)]]="","",IF(表格1[[#This Row],[計分方式]]="Best6",LARGE((N10,O10,P10,Q10,R10,S10,T10,U10,V10),1)+LARGE((N10,O10,P10,Q10,R10,S10,T10,U10,V10),2)+LARGE((N10,O10,P10,Q10,R10,S10,T10,U10,V10),3)+LARGE((N10,O10,P10,Q10,R10,S10,T10,U10,V10),4)+LARGE((N10,O10,P10,Q10,R10,S10,T10,U10,V10),5)+LARGE((N10,O10,P10,Q10,R10,S10,T10,U10,V10),6)&amp;"@",""))</f>
        <v/>
      </c>
      <c r="M10" s="186">
        <v>24</v>
      </c>
      <c r="N10" s="186">
        <v>4</v>
      </c>
      <c r="O10" s="186">
        <v>4</v>
      </c>
      <c r="P10" s="186">
        <v>3</v>
      </c>
      <c r="Q10" s="186">
        <v>5</v>
      </c>
      <c r="R10" s="186">
        <v>4</v>
      </c>
      <c r="S10" s="186">
        <v>4</v>
      </c>
      <c r="T10" s="186"/>
      <c r="U10" s="186"/>
      <c r="V10" s="186"/>
      <c r="W10" s="186" t="str">
        <f>IF(表格1[[#This Row],[中(LQ)]]="","",IF(表格1[[#This Row],[計分方式]]="4C+1X",SUM(AA10:AE10)+LARGE(AF10:AJ10,1)&amp;"@",""))</f>
        <v/>
      </c>
      <c r="X10" s="186" t="str">
        <f>IF(表格1[[#This Row],[中(LQ)]]="","",IF(表格1[[#This Row],[計分方式]]="4C+2X",SUM(AB10:AE10)+LARGE(AF10:AJ10,1)+LARGE(AF10:AJ10,2)&amp;"@",""))</f>
        <v>23@</v>
      </c>
      <c r="Y10" s="186" t="str">
        <f>IF(表格1[[#This Row],[中(LQ)]]="","",IF(表格1[[#This Row],[計分方式]]="Best5",LARGE((AB10,AC10,AD10,AE10,AF10,AG10,AH10,AI10,AJ10),1)+LARGE((AB10,AC10,AD10,AE10,AF10,AG10,AH10,AI10,AJ10),2)+LARGE((AB10,AC10,AD10,AE10,AF10,AG10,AH10,AI10,AJ10),3)+LARGE((AB10,AC10,AD10,AE10,AF10,AG10,AH10,AI10,AJ10),4)+LARGE((AB10,AC10,AD10,AE10,AF10,AG10,AH10,AI10,AJ10),5)&amp;"@",""))</f>
        <v/>
      </c>
      <c r="Z10" s="186" t="str">
        <f>IF(表格1[[#This Row],[中(LQ)]]="","",IF(表格1[[#This Row],[計分方式]]="Best6",LARGE((AB10,AC10,AD10,AE10,AF10,AG10,AH10,AI10,AJ10),1)+LARGE((AB10,AC10,AD10,AE10,AF10,AG10,AH10,AI10,AJ10),2)+LARGE((AB10,AC10,AD10,AE10,AF10,AG10,AH10,AI10,AJ10),3)+LARGE((AB10,AC10,AD10,AE10,AF10,AG10,AH10,AI10,AJ10),4)+LARGE((AB10,AC10,AD10,AE10,AF10,AG10,AH10,AI10,AJ10),5)+LARGE((AB10,AC10,AD10,AE10,AF10,AG10,AH10,AI10,AJ10),6)&amp;"@",""))</f>
        <v/>
      </c>
      <c r="AA10" s="186">
        <v>23</v>
      </c>
      <c r="AB10" s="186">
        <v>4</v>
      </c>
      <c r="AC10" s="186">
        <v>3</v>
      </c>
      <c r="AD10" s="186">
        <v>4</v>
      </c>
      <c r="AE10" s="186">
        <v>4</v>
      </c>
      <c r="AF10" s="186">
        <v>4</v>
      </c>
      <c r="AG10" s="186">
        <v>4</v>
      </c>
      <c r="AH10" s="186"/>
      <c r="AI10" s="186"/>
      <c r="AJ10" s="186"/>
      <c r="AK10" s="161" t="s">
        <v>151</v>
      </c>
    </row>
    <row r="11" spans="1:37" s="162" customFormat="1" ht="55.25" customHeight="1">
      <c r="A11" s="51" t="s">
        <v>152</v>
      </c>
      <c r="B11" s="52" t="s">
        <v>60</v>
      </c>
      <c r="C11" s="52" t="s">
        <v>153</v>
      </c>
      <c r="D11" s="160" t="s">
        <v>154</v>
      </c>
      <c r="E11" s="7" t="s">
        <v>1742</v>
      </c>
      <c r="F11" s="186">
        <v>10</v>
      </c>
      <c r="G11" s="7" t="s">
        <v>116</v>
      </c>
      <c r="H11" s="186"/>
      <c r="I11" s="186" t="str">
        <f>IF(表格1[[#This Row],[中(M)]]="","",IF(表格1[[#This Row],[計分方式]]="4C+1X",SUM(M11:Q11)+LARGE(R11:V11,1)&amp;"@",""))</f>
        <v/>
      </c>
      <c r="J11" s="186" t="str">
        <f>IF(表格1[[#This Row],[中(M)]]="","",IF(表格1[[#This Row],[計分方式]]="4C+2X",SUM(N11:Q11)+LARGE(R11:V11,1)+LARGE(R11:V11,2)&amp;"@",""))</f>
        <v>25@</v>
      </c>
      <c r="K11" s="186" t="str">
        <f>IF(表格1[[#This Row],[中(M)]]="","",IF(表格1[[#This Row],[計分方式]]="Best5",LARGE((N11,O11,P11,Q11,R11,S11,T11,U11,V11),1)+LARGE((N11,O11,P11,Q11,R11,S11,T11,U11,V11),2)+LARGE((N11,O11,P11,Q11,R11,S11,T11,U11,V11),3)+LARGE((N11,O11,P11,Q11,R11,S11,T11,U11,V11),4)+LARGE((N11,O11,P11,Q11,R11,S11,T11,U11,V11),5)&amp;"@",""))</f>
        <v/>
      </c>
      <c r="L11" s="186" t="str">
        <f>IF(表格1[[#This Row],[中(M)]]="","",IF(表格1[[#This Row],[計分方式]]="Best6",LARGE((N11,O11,P11,Q11,R11,S11,T11,U11,V11),1)+LARGE((N11,O11,P11,Q11,R11,S11,T11,U11,V11),2)+LARGE((N11,O11,P11,Q11,R11,S11,T11,U11,V11),3)+LARGE((N11,O11,P11,Q11,R11,S11,T11,U11,V11),4)+LARGE((N11,O11,P11,Q11,R11,S11,T11,U11,V11),5)+LARGE((N11,O11,P11,Q11,R11,S11,T11,U11,V11),6)&amp;"@",""))</f>
        <v/>
      </c>
      <c r="M11" s="186">
        <v>23</v>
      </c>
      <c r="N11" s="186">
        <v>4</v>
      </c>
      <c r="O11" s="186">
        <v>3</v>
      </c>
      <c r="P11" s="186">
        <v>5</v>
      </c>
      <c r="Q11" s="186">
        <v>4</v>
      </c>
      <c r="R11" s="186">
        <v>5</v>
      </c>
      <c r="S11" s="186">
        <v>4</v>
      </c>
      <c r="T11" s="186"/>
      <c r="U11" s="186"/>
      <c r="V11" s="186"/>
      <c r="W11" s="186" t="str">
        <f>IF(表格1[[#This Row],[中(LQ)]]="","",IF(表格1[[#This Row],[計分方式]]="4C+1X",SUM(AA11:AE11)+LARGE(AF11:AJ11,1)&amp;"@",""))</f>
        <v/>
      </c>
      <c r="X11" s="186" t="str">
        <f>IF(表格1[[#This Row],[中(LQ)]]="","",IF(表格1[[#This Row],[計分方式]]="4C+2X",SUM(AB11:AE11)+LARGE(AF11:AJ11,1)+LARGE(AF11:AJ11,2)&amp;"@",""))</f>
        <v>24@</v>
      </c>
      <c r="Y11" s="186" t="str">
        <f>IF(表格1[[#This Row],[中(LQ)]]="","",IF(表格1[[#This Row],[計分方式]]="Best5",LARGE((AB11,AC11,AD11,AE11,AF11,AG11,AH11,AI11,AJ11),1)+LARGE((AB11,AC11,AD11,AE11,AF11,AG11,AH11,AI11,AJ11),2)+LARGE((AB11,AC11,AD11,AE11,AF11,AG11,AH11,AI11,AJ11),3)+LARGE((AB11,AC11,AD11,AE11,AF11,AG11,AH11,AI11,AJ11),4)+LARGE((AB11,AC11,AD11,AE11,AF11,AG11,AH11,AI11,AJ11),5)&amp;"@",""))</f>
        <v/>
      </c>
      <c r="Z11" s="186" t="str">
        <f>IF(表格1[[#This Row],[中(LQ)]]="","",IF(表格1[[#This Row],[計分方式]]="Best6",LARGE((AB11,AC11,AD11,AE11,AF11,AG11,AH11,AI11,AJ11),1)+LARGE((AB11,AC11,AD11,AE11,AF11,AG11,AH11,AI11,AJ11),2)+LARGE((AB11,AC11,AD11,AE11,AF11,AG11,AH11,AI11,AJ11),3)+LARGE((AB11,AC11,AD11,AE11,AF11,AG11,AH11,AI11,AJ11),4)+LARGE((AB11,AC11,AD11,AE11,AF11,AG11,AH11,AI11,AJ11),5)+LARGE((AB11,AC11,AD11,AE11,AF11,AG11,AH11,AI11,AJ11),6)&amp;"@",""))</f>
        <v/>
      </c>
      <c r="AA11" s="186">
        <v>24</v>
      </c>
      <c r="AB11" s="186">
        <v>5</v>
      </c>
      <c r="AC11" s="186">
        <v>4</v>
      </c>
      <c r="AD11" s="186">
        <v>4</v>
      </c>
      <c r="AE11" s="186">
        <v>4</v>
      </c>
      <c r="AF11" s="186">
        <v>4</v>
      </c>
      <c r="AG11" s="186">
        <v>3</v>
      </c>
      <c r="AH11" s="186"/>
      <c r="AI11" s="186"/>
      <c r="AJ11" s="186"/>
      <c r="AK11" s="161" t="s">
        <v>144</v>
      </c>
    </row>
    <row r="12" spans="1:37" s="162" customFormat="1" ht="55.25" customHeight="1">
      <c r="A12" s="51" t="s">
        <v>155</v>
      </c>
      <c r="B12" s="52" t="s">
        <v>60</v>
      </c>
      <c r="C12" s="52" t="s">
        <v>156</v>
      </c>
      <c r="D12" s="160" t="s">
        <v>157</v>
      </c>
      <c r="E12" s="7" t="s">
        <v>1742</v>
      </c>
      <c r="F12" s="186">
        <v>10</v>
      </c>
      <c r="G12" s="7" t="s">
        <v>116</v>
      </c>
      <c r="H12" s="186"/>
      <c r="I12" s="186" t="str">
        <f>IF(表格1[[#This Row],[中(M)]]="","",IF(表格1[[#This Row],[計分方式]]="4C+1X",SUM(M12:Q12)+LARGE(R12:V12,1)&amp;"@",""))</f>
        <v/>
      </c>
      <c r="J12" s="186" t="str">
        <f>IF(表格1[[#This Row],[中(M)]]="","",IF(表格1[[#This Row],[計分方式]]="4C+2X",SUM(N12:Q12)+LARGE(R12:V12,1)+LARGE(R12:V12,2)&amp;"@",""))</f>
        <v>23@</v>
      </c>
      <c r="K12" s="186" t="str">
        <f>IF(表格1[[#This Row],[中(M)]]="","",IF(表格1[[#This Row],[計分方式]]="Best5",LARGE((N12,O12,P12,Q12,R12,S12,T12,U12,V12),1)+LARGE((N12,O12,P12,Q12,R12,S12,T12,U12,V12),2)+LARGE((N12,O12,P12,Q12,R12,S12,T12,U12,V12),3)+LARGE((N12,O12,P12,Q12,R12,S12,T12,U12,V12),4)+LARGE((N12,O12,P12,Q12,R12,S12,T12,U12,V12),5)&amp;"@",""))</f>
        <v/>
      </c>
      <c r="L12" s="186" t="str">
        <f>IF(表格1[[#This Row],[中(M)]]="","",IF(表格1[[#This Row],[計分方式]]="Best6",LARGE((N12,O12,P12,Q12,R12,S12,T12,U12,V12),1)+LARGE((N12,O12,P12,Q12,R12,S12,T12,U12,V12),2)+LARGE((N12,O12,P12,Q12,R12,S12,T12,U12,V12),3)+LARGE((N12,O12,P12,Q12,R12,S12,T12,U12,V12),4)+LARGE((N12,O12,P12,Q12,R12,S12,T12,U12,V12),5)+LARGE((N12,O12,P12,Q12,R12,S12,T12,U12,V12),6)&amp;"@",""))</f>
        <v/>
      </c>
      <c r="M12" s="186">
        <v>24</v>
      </c>
      <c r="N12" s="186">
        <v>4</v>
      </c>
      <c r="O12" s="186">
        <v>4</v>
      </c>
      <c r="P12" s="186">
        <v>4</v>
      </c>
      <c r="Q12" s="186">
        <v>3</v>
      </c>
      <c r="R12" s="186">
        <v>4</v>
      </c>
      <c r="S12" s="186">
        <v>4</v>
      </c>
      <c r="T12" s="186"/>
      <c r="U12" s="186"/>
      <c r="V12" s="186"/>
      <c r="W12" s="186" t="str">
        <f>IF(表格1[[#This Row],[中(LQ)]]="","",IF(表格1[[#This Row],[計分方式]]="4C+1X",SUM(AA12:AE12)+LARGE(AF12:AJ12,1)&amp;"@",""))</f>
        <v/>
      </c>
      <c r="X12" s="186" t="str">
        <f>IF(表格1[[#This Row],[中(LQ)]]="","",IF(表格1[[#This Row],[計分方式]]="4C+2X",SUM(AB12:AE12)+LARGE(AF12:AJ12,1)+LARGE(AF12:AJ12,2)&amp;"@",""))</f>
        <v>23@</v>
      </c>
      <c r="Y12" s="186" t="str">
        <f>IF(表格1[[#This Row],[中(LQ)]]="","",IF(表格1[[#This Row],[計分方式]]="Best5",LARGE((AB12,AC12,AD12,AE12,AF12,AG12,AH12,AI12,AJ12),1)+LARGE((AB12,AC12,AD12,AE12,AF12,AG12,AH12,AI12,AJ12),2)+LARGE((AB12,AC12,AD12,AE12,AF12,AG12,AH12,AI12,AJ12),3)+LARGE((AB12,AC12,AD12,AE12,AF12,AG12,AH12,AI12,AJ12),4)+LARGE((AB12,AC12,AD12,AE12,AF12,AG12,AH12,AI12,AJ12),5)&amp;"@",""))</f>
        <v/>
      </c>
      <c r="Z12" s="186" t="str">
        <f>IF(表格1[[#This Row],[中(LQ)]]="","",IF(表格1[[#This Row],[計分方式]]="Best6",LARGE((AB12,AC12,AD12,AE12,AF12,AG12,AH12,AI12,AJ12),1)+LARGE((AB12,AC12,AD12,AE12,AF12,AG12,AH12,AI12,AJ12),2)+LARGE((AB12,AC12,AD12,AE12,AF12,AG12,AH12,AI12,AJ12),3)+LARGE((AB12,AC12,AD12,AE12,AF12,AG12,AH12,AI12,AJ12),4)+LARGE((AB12,AC12,AD12,AE12,AF12,AG12,AH12,AI12,AJ12),5)+LARGE((AB12,AC12,AD12,AE12,AF12,AG12,AH12,AI12,AJ12),6)&amp;"@",""))</f>
        <v/>
      </c>
      <c r="AA12" s="186">
        <v>23</v>
      </c>
      <c r="AB12" s="186">
        <v>3</v>
      </c>
      <c r="AC12" s="186">
        <v>4</v>
      </c>
      <c r="AD12" s="186">
        <v>4</v>
      </c>
      <c r="AE12" s="186">
        <v>4</v>
      </c>
      <c r="AF12" s="186">
        <v>4</v>
      </c>
      <c r="AG12" s="186">
        <v>4</v>
      </c>
      <c r="AH12" s="186">
        <v>4</v>
      </c>
      <c r="AI12" s="186"/>
      <c r="AJ12" s="186"/>
      <c r="AK12" s="161" t="s">
        <v>151</v>
      </c>
    </row>
    <row r="13" spans="1:37" s="162" customFormat="1" ht="55.25" customHeight="1">
      <c r="A13" s="51" t="s">
        <v>158</v>
      </c>
      <c r="B13" s="52" t="s">
        <v>60</v>
      </c>
      <c r="C13" s="52" t="s">
        <v>1422</v>
      </c>
      <c r="D13" s="160" t="s">
        <v>1423</v>
      </c>
      <c r="E13" s="7" t="s">
        <v>1742</v>
      </c>
      <c r="F13" s="186">
        <v>24</v>
      </c>
      <c r="G13" s="7" t="s">
        <v>116</v>
      </c>
      <c r="H13" s="186"/>
      <c r="I13" s="186" t="str">
        <f>IF(表格1[[#This Row],[中(M)]]="","",IF(表格1[[#This Row],[計分方式]]="4C+1X",SUM(M13:Q13)+LARGE(R13:V13,1)&amp;"@",""))</f>
        <v/>
      </c>
      <c r="J13" s="186" t="str">
        <f>IF(表格1[[#This Row],[中(M)]]="","",IF(表格1[[#This Row],[計分方式]]="4C+2X",SUM(N13:Q13)+LARGE(R13:V13,1)+LARGE(R13:V13,2)&amp;"@",""))</f>
        <v>23@</v>
      </c>
      <c r="K13" s="186" t="str">
        <f>IF(表格1[[#This Row],[中(M)]]="","",IF(表格1[[#This Row],[計分方式]]="Best5",LARGE((N13,O13,P13,Q13,R13,S13,T13,U13,V13),1)+LARGE((N13,O13,P13,Q13,R13,S13,T13,U13,V13),2)+LARGE((N13,O13,P13,Q13,R13,S13,T13,U13,V13),3)+LARGE((N13,O13,P13,Q13,R13,S13,T13,U13,V13),4)+LARGE((N13,O13,P13,Q13,R13,S13,T13,U13,V13),5)&amp;"@",""))</f>
        <v/>
      </c>
      <c r="L13" s="186" t="str">
        <f>IF(表格1[[#This Row],[中(M)]]="","",IF(表格1[[#This Row],[計分方式]]="Best6",LARGE((N13,O13,P13,Q13,R13,S13,T13,U13,V13),1)+LARGE((N13,O13,P13,Q13,R13,S13,T13,U13,V13),2)+LARGE((N13,O13,P13,Q13,R13,S13,T13,U13,V13),3)+LARGE((N13,O13,P13,Q13,R13,S13,T13,U13,V13),4)+LARGE((N13,O13,P13,Q13,R13,S13,T13,U13,V13),5)+LARGE((N13,O13,P13,Q13,R13,S13,T13,U13,V13),6)&amp;"@",""))</f>
        <v/>
      </c>
      <c r="M13" s="186">
        <v>23</v>
      </c>
      <c r="N13" s="186">
        <v>4</v>
      </c>
      <c r="O13" s="186">
        <v>4</v>
      </c>
      <c r="P13" s="186">
        <v>4</v>
      </c>
      <c r="Q13" s="186">
        <v>4</v>
      </c>
      <c r="R13" s="186">
        <v>4</v>
      </c>
      <c r="S13" s="186">
        <v>3</v>
      </c>
      <c r="T13" s="186"/>
      <c r="U13" s="186"/>
      <c r="V13" s="186"/>
      <c r="W13" s="186" t="str">
        <f>IF(表格1[[#This Row],[中(LQ)]]="","",IF(表格1[[#This Row],[計分方式]]="4C+1X",SUM(AA13:AE13)+LARGE(AF13:AJ13,1)&amp;"@",""))</f>
        <v/>
      </c>
      <c r="X13" s="186" t="str">
        <f>IF(表格1[[#This Row],[中(LQ)]]="","",IF(表格1[[#This Row],[計分方式]]="4C+2X",SUM(AB13:AE13)+LARGE(AF13:AJ13,1)+LARGE(AF13:AJ13,2)&amp;"@",""))</f>
        <v>23@</v>
      </c>
      <c r="Y13" s="186" t="str">
        <f>IF(表格1[[#This Row],[中(LQ)]]="","",IF(表格1[[#This Row],[計分方式]]="Best5",LARGE((AB13,AC13,AD13,AE13,AF13,AG13,AH13,AI13,AJ13),1)+LARGE((AB13,AC13,AD13,AE13,AF13,AG13,AH13,AI13,AJ13),2)+LARGE((AB13,AC13,AD13,AE13,AF13,AG13,AH13,AI13,AJ13),3)+LARGE((AB13,AC13,AD13,AE13,AF13,AG13,AH13,AI13,AJ13),4)+LARGE((AB13,AC13,AD13,AE13,AF13,AG13,AH13,AI13,AJ13),5)&amp;"@",""))</f>
        <v/>
      </c>
      <c r="Z13" s="186" t="str">
        <f>IF(表格1[[#This Row],[中(LQ)]]="","",IF(表格1[[#This Row],[計分方式]]="Best6",LARGE((AB13,AC13,AD13,AE13,AF13,AG13,AH13,AI13,AJ13),1)+LARGE((AB13,AC13,AD13,AE13,AF13,AG13,AH13,AI13,AJ13),2)+LARGE((AB13,AC13,AD13,AE13,AF13,AG13,AH13,AI13,AJ13),3)+LARGE((AB13,AC13,AD13,AE13,AF13,AG13,AH13,AI13,AJ13),4)+LARGE((AB13,AC13,AD13,AE13,AF13,AG13,AH13,AI13,AJ13),5)+LARGE((AB13,AC13,AD13,AE13,AF13,AG13,AH13,AI13,AJ13),6)&amp;"@",""))</f>
        <v/>
      </c>
      <c r="AA13" s="186">
        <v>23</v>
      </c>
      <c r="AB13" s="186">
        <v>4</v>
      </c>
      <c r="AC13" s="186">
        <v>3</v>
      </c>
      <c r="AD13" s="186">
        <v>4</v>
      </c>
      <c r="AE13" s="186">
        <v>4</v>
      </c>
      <c r="AF13" s="186">
        <v>4</v>
      </c>
      <c r="AG13" s="186">
        <v>4</v>
      </c>
      <c r="AH13" s="186"/>
      <c r="AI13" s="186"/>
      <c r="AJ13" s="186"/>
      <c r="AK13" s="161" t="s">
        <v>161</v>
      </c>
    </row>
    <row r="14" spans="1:37" s="162" customFormat="1" ht="55.25" customHeight="1">
      <c r="A14" s="51" t="s">
        <v>162</v>
      </c>
      <c r="B14" s="52" t="s">
        <v>60</v>
      </c>
      <c r="C14" s="52" t="s">
        <v>1425</v>
      </c>
      <c r="D14" s="160" t="s">
        <v>1426</v>
      </c>
      <c r="E14" s="7" t="s">
        <v>1742</v>
      </c>
      <c r="F14" s="186">
        <v>24</v>
      </c>
      <c r="G14" s="7" t="s">
        <v>116</v>
      </c>
      <c r="H14" s="186"/>
      <c r="I14" s="186" t="str">
        <f>IF(表格1[[#This Row],[中(M)]]="","",IF(表格1[[#This Row],[計分方式]]="4C+1X",SUM(M14:Q14)+LARGE(R14:V14,1)&amp;"@",""))</f>
        <v/>
      </c>
      <c r="J14" s="186" t="str">
        <f>IF(表格1[[#This Row],[中(M)]]="","",IF(表格1[[#This Row],[計分方式]]="4C+2X",SUM(N14:Q14)+LARGE(R14:V14,1)+LARGE(R14:V14,2)&amp;"@",""))</f>
        <v>23@</v>
      </c>
      <c r="K14" s="186" t="str">
        <f>IF(表格1[[#This Row],[中(M)]]="","",IF(表格1[[#This Row],[計分方式]]="Best5",LARGE((N14,O14,P14,Q14,R14,S14,T14,U14,V14),1)+LARGE((N14,O14,P14,Q14,R14,S14,T14,U14,V14),2)+LARGE((N14,O14,P14,Q14,R14,S14,T14,U14,V14),3)+LARGE((N14,O14,P14,Q14,R14,S14,T14,U14,V14),4)+LARGE((N14,O14,P14,Q14,R14,S14,T14,U14,V14),5)&amp;"@",""))</f>
        <v/>
      </c>
      <c r="L14" s="186" t="str">
        <f>IF(表格1[[#This Row],[中(M)]]="","",IF(表格1[[#This Row],[計分方式]]="Best6",LARGE((N14,O14,P14,Q14,R14,S14,T14,U14,V14),1)+LARGE((N14,O14,P14,Q14,R14,S14,T14,U14,V14),2)+LARGE((N14,O14,P14,Q14,R14,S14,T14,U14,V14),3)+LARGE((N14,O14,P14,Q14,R14,S14,T14,U14,V14),4)+LARGE((N14,O14,P14,Q14,R14,S14,T14,U14,V14),5)+LARGE((N14,O14,P14,Q14,R14,S14,T14,U14,V14),6)&amp;"@",""))</f>
        <v/>
      </c>
      <c r="M14" s="186">
        <v>23</v>
      </c>
      <c r="N14" s="186">
        <v>3</v>
      </c>
      <c r="O14" s="186">
        <v>4</v>
      </c>
      <c r="P14" s="186">
        <v>4</v>
      </c>
      <c r="Q14" s="186">
        <v>4</v>
      </c>
      <c r="R14" s="186">
        <v>4</v>
      </c>
      <c r="S14" s="186">
        <v>4</v>
      </c>
      <c r="T14" s="186"/>
      <c r="U14" s="186"/>
      <c r="V14" s="186"/>
      <c r="W14" s="186" t="str">
        <f>IF(表格1[[#This Row],[中(LQ)]]="","",IF(表格1[[#This Row],[計分方式]]="4C+1X",SUM(AA14:AE14)+LARGE(AF14:AJ14,1)&amp;"@",""))</f>
        <v/>
      </c>
      <c r="X14" s="186" t="str">
        <f>IF(表格1[[#This Row],[中(LQ)]]="","",IF(表格1[[#This Row],[計分方式]]="4C+2X",SUM(AB14:AE14)+LARGE(AF14:AJ14,1)+LARGE(AF14:AJ14,2)&amp;"@",""))</f>
        <v>23@</v>
      </c>
      <c r="Y14" s="186" t="str">
        <f>IF(表格1[[#This Row],[中(LQ)]]="","",IF(表格1[[#This Row],[計分方式]]="Best5",LARGE((AB14,AC14,AD14,AE14,AF14,AG14,AH14,AI14,AJ14),1)+LARGE((AB14,AC14,AD14,AE14,AF14,AG14,AH14,AI14,AJ14),2)+LARGE((AB14,AC14,AD14,AE14,AF14,AG14,AH14,AI14,AJ14),3)+LARGE((AB14,AC14,AD14,AE14,AF14,AG14,AH14,AI14,AJ14),4)+LARGE((AB14,AC14,AD14,AE14,AF14,AG14,AH14,AI14,AJ14),5)&amp;"@",""))</f>
        <v/>
      </c>
      <c r="Z14" s="186" t="str">
        <f>IF(表格1[[#This Row],[中(LQ)]]="","",IF(表格1[[#This Row],[計分方式]]="Best6",LARGE((AB14,AC14,AD14,AE14,AF14,AG14,AH14,AI14,AJ14),1)+LARGE((AB14,AC14,AD14,AE14,AF14,AG14,AH14,AI14,AJ14),2)+LARGE((AB14,AC14,AD14,AE14,AF14,AG14,AH14,AI14,AJ14),3)+LARGE((AB14,AC14,AD14,AE14,AF14,AG14,AH14,AI14,AJ14),4)+LARGE((AB14,AC14,AD14,AE14,AF14,AG14,AH14,AI14,AJ14),5)+LARGE((AB14,AC14,AD14,AE14,AF14,AG14,AH14,AI14,AJ14),6)&amp;"@",""))</f>
        <v/>
      </c>
      <c r="AA14" s="186">
        <v>23</v>
      </c>
      <c r="AB14" s="186">
        <v>4</v>
      </c>
      <c r="AC14" s="186">
        <v>3</v>
      </c>
      <c r="AD14" s="186">
        <v>4</v>
      </c>
      <c r="AE14" s="186">
        <v>4</v>
      </c>
      <c r="AF14" s="186">
        <v>4</v>
      </c>
      <c r="AG14" s="186">
        <v>4</v>
      </c>
      <c r="AH14" s="186"/>
      <c r="AI14" s="186"/>
      <c r="AJ14" s="186"/>
      <c r="AK14" s="161" t="s">
        <v>151</v>
      </c>
    </row>
    <row r="15" spans="1:37" s="162" customFormat="1" ht="55.25" customHeight="1">
      <c r="A15" s="51" t="s">
        <v>165</v>
      </c>
      <c r="B15" s="52" t="s">
        <v>60</v>
      </c>
      <c r="C15" s="52" t="s">
        <v>1427</v>
      </c>
      <c r="D15" s="160" t="s">
        <v>1428</v>
      </c>
      <c r="E15" s="7" t="s">
        <v>1742</v>
      </c>
      <c r="F15" s="186">
        <v>24</v>
      </c>
      <c r="G15" s="7" t="s">
        <v>116</v>
      </c>
      <c r="H15" s="186"/>
      <c r="I15" s="186" t="str">
        <f>IF(表格1[[#This Row],[中(M)]]="","",IF(表格1[[#This Row],[計分方式]]="4C+1X",SUM(M15:Q15)+LARGE(R15:V15,1)&amp;"@",""))</f>
        <v/>
      </c>
      <c r="J15" s="186" t="str">
        <f>IF(表格1[[#This Row],[中(M)]]="","",IF(表格1[[#This Row],[計分方式]]="4C+2X",SUM(N15:Q15)+LARGE(R15:V15,1)+LARGE(R15:V15,2)&amp;"@",""))</f>
        <v>23@</v>
      </c>
      <c r="K15" s="186" t="str">
        <f>IF(表格1[[#This Row],[中(M)]]="","",IF(表格1[[#This Row],[計分方式]]="Best5",LARGE((N15,O15,P15,Q15,R15,S15,T15,U15,V15),1)+LARGE((N15,O15,P15,Q15,R15,S15,T15,U15,V15),2)+LARGE((N15,O15,P15,Q15,R15,S15,T15,U15,V15),3)+LARGE((N15,O15,P15,Q15,R15,S15,T15,U15,V15),4)+LARGE((N15,O15,P15,Q15,R15,S15,T15,U15,V15),5)&amp;"@",""))</f>
        <v/>
      </c>
      <c r="L15" s="186" t="str">
        <f>IF(表格1[[#This Row],[中(M)]]="","",IF(表格1[[#This Row],[計分方式]]="Best6",LARGE((N15,O15,P15,Q15,R15,S15,T15,U15,V15),1)+LARGE((N15,O15,P15,Q15,R15,S15,T15,U15,V15),2)+LARGE((N15,O15,P15,Q15,R15,S15,T15,U15,V15),3)+LARGE((N15,O15,P15,Q15,R15,S15,T15,U15,V15),4)+LARGE((N15,O15,P15,Q15,R15,S15,T15,U15,V15),5)+LARGE((N15,O15,P15,Q15,R15,S15,T15,U15,V15),6)&amp;"@",""))</f>
        <v/>
      </c>
      <c r="M15" s="186">
        <v>23</v>
      </c>
      <c r="N15" s="186">
        <v>4</v>
      </c>
      <c r="O15" s="186">
        <v>4</v>
      </c>
      <c r="P15" s="186">
        <v>3</v>
      </c>
      <c r="Q15" s="186">
        <v>4</v>
      </c>
      <c r="R15" s="186">
        <v>4</v>
      </c>
      <c r="S15" s="186">
        <v>4</v>
      </c>
      <c r="T15" s="186"/>
      <c r="U15" s="186"/>
      <c r="V15" s="186"/>
      <c r="W15" s="186" t="str">
        <f>IF(表格1[[#This Row],[中(LQ)]]="","",IF(表格1[[#This Row],[計分方式]]="4C+1X",SUM(AA15:AE15)+LARGE(AF15:AJ15,1)&amp;"@",""))</f>
        <v/>
      </c>
      <c r="X15" s="186" t="str">
        <f>IF(表格1[[#This Row],[中(LQ)]]="","",IF(表格1[[#This Row],[計分方式]]="4C+2X",SUM(AB15:AE15)+LARGE(AF15:AJ15,1)+LARGE(AF15:AJ15,2)&amp;"@",""))</f>
        <v>23@</v>
      </c>
      <c r="Y15" s="186" t="str">
        <f>IF(表格1[[#This Row],[中(LQ)]]="","",IF(表格1[[#This Row],[計分方式]]="Best5",LARGE((AB15,AC15,AD15,AE15,AF15,AG15,AH15,AI15,AJ15),1)+LARGE((AB15,AC15,AD15,AE15,AF15,AG15,AH15,AI15,AJ15),2)+LARGE((AB15,AC15,AD15,AE15,AF15,AG15,AH15,AI15,AJ15),3)+LARGE((AB15,AC15,AD15,AE15,AF15,AG15,AH15,AI15,AJ15),4)+LARGE((AB15,AC15,AD15,AE15,AF15,AG15,AH15,AI15,AJ15),5)&amp;"@",""))</f>
        <v/>
      </c>
      <c r="Z15" s="186" t="str">
        <f>IF(表格1[[#This Row],[中(LQ)]]="","",IF(表格1[[#This Row],[計分方式]]="Best6",LARGE((AB15,AC15,AD15,AE15,AF15,AG15,AH15,AI15,AJ15),1)+LARGE((AB15,AC15,AD15,AE15,AF15,AG15,AH15,AI15,AJ15),2)+LARGE((AB15,AC15,AD15,AE15,AF15,AG15,AH15,AI15,AJ15),3)+LARGE((AB15,AC15,AD15,AE15,AF15,AG15,AH15,AI15,AJ15),4)+LARGE((AB15,AC15,AD15,AE15,AF15,AG15,AH15,AI15,AJ15),5)+LARGE((AB15,AC15,AD15,AE15,AF15,AG15,AH15,AI15,AJ15),6)&amp;"@",""))</f>
        <v/>
      </c>
      <c r="AA15" s="186">
        <v>23</v>
      </c>
      <c r="AB15" s="186">
        <v>4</v>
      </c>
      <c r="AC15" s="186">
        <v>3</v>
      </c>
      <c r="AD15" s="186">
        <v>4</v>
      </c>
      <c r="AE15" s="186">
        <v>4</v>
      </c>
      <c r="AF15" s="186">
        <v>4</v>
      </c>
      <c r="AG15" s="186">
        <v>4</v>
      </c>
      <c r="AH15" s="186"/>
      <c r="AI15" s="186"/>
      <c r="AJ15" s="186"/>
      <c r="AK15" s="161" t="s">
        <v>151</v>
      </c>
    </row>
    <row r="16" spans="1:37" s="162" customFormat="1" ht="55.25" customHeight="1">
      <c r="A16" s="51" t="s">
        <v>168</v>
      </c>
      <c r="B16" s="52" t="s">
        <v>60</v>
      </c>
      <c r="C16" s="52" t="s">
        <v>169</v>
      </c>
      <c r="D16" s="160" t="s">
        <v>170</v>
      </c>
      <c r="E16" s="186" t="s">
        <v>143</v>
      </c>
      <c r="F16" s="7">
        <v>24</v>
      </c>
      <c r="G16" s="7" t="s">
        <v>116</v>
      </c>
      <c r="H16" s="7"/>
      <c r="I16" s="186" t="str">
        <f>IF(表格1[[#This Row],[中(M)]]="","",IF(表格1[[#This Row],[計分方式]]="4C+1X",SUM(M16:Q16)+LARGE(R16:V16,1)&amp;"@",""))</f>
        <v/>
      </c>
      <c r="J16" s="186" t="str">
        <f>IF(表格1[[#This Row],[中(M)]]="","",IF(表格1[[#This Row],[計分方式]]="4C+2X",SUM(N16:Q16)+LARGE(R16:V16,1)+LARGE(R16:V16,2)&amp;"@",""))</f>
        <v>24@</v>
      </c>
      <c r="K16" s="186" t="str">
        <f>IF(表格1[[#This Row],[中(M)]]="","",IF(表格1[[#This Row],[計分方式]]="Best5",LARGE((N16,O16,P16,Q16,R16,S16,T16,U16,V16),1)+LARGE((N16,O16,P16,Q16,R16,S16,T16,U16,V16),2)+LARGE((N16,O16,P16,Q16,R16,S16,T16,U16,V16),3)+LARGE((N16,O16,P16,Q16,R16,S16,T16,U16,V16),4)+LARGE((N16,O16,P16,Q16,R16,S16,T16,U16,V16),5)&amp;"@",""))</f>
        <v/>
      </c>
      <c r="L16" s="186" t="str">
        <f>IF(表格1[[#This Row],[中(M)]]="","",IF(表格1[[#This Row],[計分方式]]="Best6",LARGE((N16,O16,P16,Q16,R16,S16,T16,U16,V16),1)+LARGE((N16,O16,P16,Q16,R16,S16,T16,U16,V16),2)+LARGE((N16,O16,P16,Q16,R16,S16,T16,U16,V16),3)+LARGE((N16,O16,P16,Q16,R16,S16,T16,U16,V16),4)+LARGE((N16,O16,P16,Q16,R16,S16,T16,U16,V16),5)+LARGE((N16,O16,P16,Q16,R16,S16,T16,U16,V16),6)&amp;"@",""))</f>
        <v/>
      </c>
      <c r="M16" s="7">
        <v>28</v>
      </c>
      <c r="N16" s="7">
        <v>4</v>
      </c>
      <c r="O16" s="7">
        <v>4</v>
      </c>
      <c r="P16" s="7">
        <v>4</v>
      </c>
      <c r="Q16" s="7">
        <v>4</v>
      </c>
      <c r="R16" s="7">
        <v>4</v>
      </c>
      <c r="S16" s="7">
        <v>4</v>
      </c>
      <c r="T16" s="7"/>
      <c r="U16" s="7"/>
      <c r="V16" s="7"/>
      <c r="W16" s="186" t="str">
        <f>IF(表格1[[#This Row],[中(LQ)]]="","",IF(表格1[[#This Row],[計分方式]]="4C+1X",SUM(AA16:AE16)+LARGE(AF16:AJ16,1)&amp;"@",""))</f>
        <v/>
      </c>
      <c r="X16" s="186" t="str">
        <f>IF(表格1[[#This Row],[中(LQ)]]="","",IF(表格1[[#This Row],[計分方式]]="4C+2X",SUM(AB16:AE16)+LARGE(AF16:AJ16,1)+LARGE(AF16:AJ16,2)&amp;"@",""))</f>
        <v>23@</v>
      </c>
      <c r="Y16" s="186" t="str">
        <f>IF(表格1[[#This Row],[中(LQ)]]="","",IF(表格1[[#This Row],[計分方式]]="Best5",LARGE((AB16,AC16,AD16,AE16,AF16,AG16,AH16,AI16,AJ16),1)+LARGE((AB16,AC16,AD16,AE16,AF16,AG16,AH16,AI16,AJ16),2)+LARGE((AB16,AC16,AD16,AE16,AF16,AG16,AH16,AI16,AJ16),3)+LARGE((AB16,AC16,AD16,AE16,AF16,AG16,AH16,AI16,AJ16),4)+LARGE((AB16,AC16,AD16,AE16,AF16,AG16,AH16,AI16,AJ16),5)&amp;"@",""))</f>
        <v/>
      </c>
      <c r="Z16" s="186" t="str">
        <f>IF(表格1[[#This Row],[中(LQ)]]="","",IF(表格1[[#This Row],[計分方式]]="Best6",LARGE((AB16,AC16,AD16,AE16,AF16,AG16,AH16,AI16,AJ16),1)+LARGE((AB16,AC16,AD16,AE16,AF16,AG16,AH16,AI16,AJ16),2)+LARGE((AB16,AC16,AD16,AE16,AF16,AG16,AH16,AI16,AJ16),3)+LARGE((AB16,AC16,AD16,AE16,AF16,AG16,AH16,AI16,AJ16),4)+LARGE((AB16,AC16,AD16,AE16,AF16,AG16,AH16,AI16,AJ16),5)+LARGE((AB16,AC16,AD16,AE16,AF16,AG16,AH16,AI16,AJ16),6)&amp;"@",""))</f>
        <v/>
      </c>
      <c r="AA16" s="7">
        <v>27</v>
      </c>
      <c r="AB16" s="7">
        <v>4</v>
      </c>
      <c r="AC16" s="7">
        <v>4</v>
      </c>
      <c r="AD16" s="7">
        <v>4</v>
      </c>
      <c r="AE16" s="7">
        <v>4</v>
      </c>
      <c r="AF16" s="7">
        <v>4</v>
      </c>
      <c r="AG16" s="7">
        <v>3</v>
      </c>
      <c r="AH16" s="7"/>
      <c r="AI16" s="7"/>
      <c r="AJ16" s="7"/>
      <c r="AK16" s="161" t="s">
        <v>171</v>
      </c>
    </row>
    <row r="17" spans="1:37" s="162" customFormat="1" ht="55.25" customHeight="1">
      <c r="A17" s="51" t="s">
        <v>172</v>
      </c>
      <c r="B17" s="52" t="s">
        <v>60</v>
      </c>
      <c r="C17" s="52" t="s">
        <v>173</v>
      </c>
      <c r="D17" s="160" t="s">
        <v>174</v>
      </c>
      <c r="E17" s="186" t="s">
        <v>143</v>
      </c>
      <c r="F17" s="7">
        <v>20</v>
      </c>
      <c r="G17" s="7" t="s">
        <v>116</v>
      </c>
      <c r="H17" s="7"/>
      <c r="I17" s="186" t="str">
        <f>IF(表格1[[#This Row],[中(M)]]="","",IF(表格1[[#This Row],[計分方式]]="4C+1X",SUM(M17:Q17)+LARGE(R17:V17,1)&amp;"@",""))</f>
        <v/>
      </c>
      <c r="J17" s="186" t="str">
        <f>IF(表格1[[#This Row],[中(M)]]="","",IF(表格1[[#This Row],[計分方式]]="4C+2X",SUM(N17:Q17)+LARGE(R17:V17,1)+LARGE(R17:V17,2)&amp;"@",""))</f>
        <v>22@</v>
      </c>
      <c r="K17" s="186" t="str">
        <f>IF(表格1[[#This Row],[中(M)]]="","",IF(表格1[[#This Row],[計分方式]]="Best5",LARGE((N17,O17,P17,Q17,R17,S17,T17,U17,V17),1)+LARGE((N17,O17,P17,Q17,R17,S17,T17,U17,V17),2)+LARGE((N17,O17,P17,Q17,R17,S17,T17,U17,V17),3)+LARGE((N17,O17,P17,Q17,R17,S17,T17,U17,V17),4)+LARGE((N17,O17,P17,Q17,R17,S17,T17,U17,V17),5)&amp;"@",""))</f>
        <v/>
      </c>
      <c r="L17" s="186" t="str">
        <f>IF(表格1[[#This Row],[中(M)]]="","",IF(表格1[[#This Row],[計分方式]]="Best6",LARGE((N17,O17,P17,Q17,R17,S17,T17,U17,V17),1)+LARGE((N17,O17,P17,Q17,R17,S17,T17,U17,V17),2)+LARGE((N17,O17,P17,Q17,R17,S17,T17,U17,V17),3)+LARGE((N17,O17,P17,Q17,R17,S17,T17,U17,V17),4)+LARGE((N17,O17,P17,Q17,R17,S17,T17,U17,V17),5)+LARGE((N17,O17,P17,Q17,R17,S17,T17,U17,V17),6)&amp;"@",""))</f>
        <v/>
      </c>
      <c r="M17" s="7">
        <v>28</v>
      </c>
      <c r="N17" s="7">
        <v>3</v>
      </c>
      <c r="O17" s="7">
        <v>6</v>
      </c>
      <c r="P17" s="7">
        <v>4</v>
      </c>
      <c r="Q17" s="7">
        <v>2</v>
      </c>
      <c r="R17" s="7">
        <v>4</v>
      </c>
      <c r="S17" s="7">
        <v>3</v>
      </c>
      <c r="T17" s="7"/>
      <c r="U17" s="7" t="s">
        <v>117</v>
      </c>
      <c r="V17" s="7"/>
      <c r="W17" s="186" t="str">
        <f>IF(表格1[[#This Row],[中(LQ)]]="","",IF(表格1[[#This Row],[計分方式]]="4C+1X",SUM(AA17:AE17)+LARGE(AF17:AJ17,1)&amp;"@",""))</f>
        <v/>
      </c>
      <c r="X17" s="186" t="str">
        <f>IF(表格1[[#This Row],[中(LQ)]]="","",IF(表格1[[#This Row],[計分方式]]="4C+2X",SUM(AB17:AE17)+LARGE(AF17:AJ17,1)+LARGE(AF17:AJ17,2)&amp;"@",""))</f>
        <v>24@</v>
      </c>
      <c r="Y17" s="186" t="str">
        <f>IF(表格1[[#This Row],[中(LQ)]]="","",IF(表格1[[#This Row],[計分方式]]="Best5",LARGE((AB17,AC17,AD17,AE17,AF17,AG17,AH17,AI17,AJ17),1)+LARGE((AB17,AC17,AD17,AE17,AF17,AG17,AH17,AI17,AJ17),2)+LARGE((AB17,AC17,AD17,AE17,AF17,AG17,AH17,AI17,AJ17),3)+LARGE((AB17,AC17,AD17,AE17,AF17,AG17,AH17,AI17,AJ17),4)+LARGE((AB17,AC17,AD17,AE17,AF17,AG17,AH17,AI17,AJ17),5)&amp;"@",""))</f>
        <v/>
      </c>
      <c r="Z17" s="186" t="str">
        <f>IF(表格1[[#This Row],[中(LQ)]]="","",IF(表格1[[#This Row],[計分方式]]="Best6",LARGE((AB17,AC17,AD17,AE17,AF17,AG17,AH17,AI17,AJ17),1)+LARGE((AB17,AC17,AD17,AE17,AF17,AG17,AH17,AI17,AJ17),2)+LARGE((AB17,AC17,AD17,AE17,AF17,AG17,AH17,AI17,AJ17),3)+LARGE((AB17,AC17,AD17,AE17,AF17,AG17,AH17,AI17,AJ17),4)+LARGE((AB17,AC17,AD17,AE17,AF17,AG17,AH17,AI17,AJ17),5)+LARGE((AB17,AC17,AD17,AE17,AF17,AG17,AH17,AI17,AJ17),6)&amp;"@",""))</f>
        <v/>
      </c>
      <c r="AA17" s="7">
        <v>28</v>
      </c>
      <c r="AB17" s="7">
        <v>5</v>
      </c>
      <c r="AC17" s="7">
        <v>4</v>
      </c>
      <c r="AD17" s="7">
        <v>3</v>
      </c>
      <c r="AE17" s="7">
        <v>5</v>
      </c>
      <c r="AF17" s="7">
        <v>4</v>
      </c>
      <c r="AG17" s="7">
        <v>3</v>
      </c>
      <c r="AH17" s="7"/>
      <c r="AI17" s="7" t="s">
        <v>117</v>
      </c>
      <c r="AJ17" s="7"/>
      <c r="AK17" s="161" t="s">
        <v>171</v>
      </c>
    </row>
    <row r="18" spans="1:37" s="162" customFormat="1" ht="55.25" customHeight="1">
      <c r="A18" s="51" t="s">
        <v>175</v>
      </c>
      <c r="B18" s="52" t="s">
        <v>60</v>
      </c>
      <c r="C18" s="52" t="s">
        <v>176</v>
      </c>
      <c r="D18" s="160" t="s">
        <v>177</v>
      </c>
      <c r="E18" s="186" t="s">
        <v>143</v>
      </c>
      <c r="F18" s="7">
        <v>27</v>
      </c>
      <c r="G18" s="7" t="s">
        <v>116</v>
      </c>
      <c r="H18" s="7"/>
      <c r="I18" s="186" t="str">
        <f>IF(表格1[[#This Row],[中(M)]]="","",IF(表格1[[#This Row],[計分方式]]="4C+1X",SUM(M18:Q18)+LARGE(R18:V18,1)&amp;"@",""))</f>
        <v/>
      </c>
      <c r="J18" s="186" t="str">
        <f>IF(表格1[[#This Row],[中(M)]]="","",IF(表格1[[#This Row],[計分方式]]="4C+2X",SUM(N18:Q18)+LARGE(R18:V18,1)+LARGE(R18:V18,2)&amp;"@",""))</f>
        <v>22@</v>
      </c>
      <c r="K18" s="186" t="str">
        <f>IF(表格1[[#This Row],[中(M)]]="","",IF(表格1[[#This Row],[計分方式]]="Best5",LARGE((N18,O18,P18,Q18,R18,S18,T18,U18,V18),1)+LARGE((N18,O18,P18,Q18,R18,S18,T18,U18,V18),2)+LARGE((N18,O18,P18,Q18,R18,S18,T18,U18,V18),3)+LARGE((N18,O18,P18,Q18,R18,S18,T18,U18,V18),4)+LARGE((N18,O18,P18,Q18,R18,S18,T18,U18,V18),5)&amp;"@",""))</f>
        <v/>
      </c>
      <c r="L18" s="186" t="str">
        <f>IF(表格1[[#This Row],[中(M)]]="","",IF(表格1[[#This Row],[計分方式]]="Best6",LARGE((N18,O18,P18,Q18,R18,S18,T18,U18,V18),1)+LARGE((N18,O18,P18,Q18,R18,S18,T18,U18,V18),2)+LARGE((N18,O18,P18,Q18,R18,S18,T18,U18,V18),3)+LARGE((N18,O18,P18,Q18,R18,S18,T18,U18,V18),4)+LARGE((N18,O18,P18,Q18,R18,S18,T18,U18,V18),5)+LARGE((N18,O18,P18,Q18,R18,S18,T18,U18,V18),6)&amp;"@",""))</f>
        <v/>
      </c>
      <c r="M18" s="7">
        <v>28</v>
      </c>
      <c r="N18" s="7">
        <v>3</v>
      </c>
      <c r="O18" s="7">
        <v>4</v>
      </c>
      <c r="P18" s="7">
        <v>4</v>
      </c>
      <c r="Q18" s="7">
        <v>4</v>
      </c>
      <c r="R18" s="7">
        <v>4</v>
      </c>
      <c r="S18" s="7">
        <v>3</v>
      </c>
      <c r="T18" s="7"/>
      <c r="U18" s="7" t="s">
        <v>117</v>
      </c>
      <c r="V18" s="7"/>
      <c r="W18" s="186" t="str">
        <f>IF(表格1[[#This Row],[中(LQ)]]="","",IF(表格1[[#This Row],[計分方式]]="4C+1X",SUM(AA18:AE18)+LARGE(AF18:AJ18,1)&amp;"@",""))</f>
        <v/>
      </c>
      <c r="X18" s="186" t="str">
        <f>IF(表格1[[#This Row],[中(LQ)]]="","",IF(表格1[[#This Row],[計分方式]]="4C+2X",SUM(AB18:AE18)+LARGE(AF18:AJ18,1)+LARGE(AF18:AJ18,2)&amp;"@",""))</f>
        <v>23@</v>
      </c>
      <c r="Y18" s="186" t="str">
        <f>IF(表格1[[#This Row],[中(LQ)]]="","",IF(表格1[[#This Row],[計分方式]]="Best5",LARGE((AB18,AC18,AD18,AE18,AF18,AG18,AH18,AI18,AJ18),1)+LARGE((AB18,AC18,AD18,AE18,AF18,AG18,AH18,AI18,AJ18),2)+LARGE((AB18,AC18,AD18,AE18,AF18,AG18,AH18,AI18,AJ18),3)+LARGE((AB18,AC18,AD18,AE18,AF18,AG18,AH18,AI18,AJ18),4)+LARGE((AB18,AC18,AD18,AE18,AF18,AG18,AH18,AI18,AJ18),5)&amp;"@",""))</f>
        <v/>
      </c>
      <c r="Z18" s="186" t="str">
        <f>IF(表格1[[#This Row],[中(LQ)]]="","",IF(表格1[[#This Row],[計分方式]]="Best6",LARGE((AB18,AC18,AD18,AE18,AF18,AG18,AH18,AI18,AJ18),1)+LARGE((AB18,AC18,AD18,AE18,AF18,AG18,AH18,AI18,AJ18),2)+LARGE((AB18,AC18,AD18,AE18,AF18,AG18,AH18,AI18,AJ18),3)+LARGE((AB18,AC18,AD18,AE18,AF18,AG18,AH18,AI18,AJ18),4)+LARGE((AB18,AC18,AD18,AE18,AF18,AG18,AH18,AI18,AJ18),5)+LARGE((AB18,AC18,AD18,AE18,AF18,AG18,AH18,AI18,AJ18),6)&amp;"@",""))</f>
        <v/>
      </c>
      <c r="AA18" s="7">
        <v>28</v>
      </c>
      <c r="AB18" s="7">
        <v>3</v>
      </c>
      <c r="AC18" s="7">
        <v>3</v>
      </c>
      <c r="AD18" s="7">
        <v>4</v>
      </c>
      <c r="AE18" s="7">
        <v>4</v>
      </c>
      <c r="AF18" s="7">
        <v>5</v>
      </c>
      <c r="AG18" s="7">
        <v>4</v>
      </c>
      <c r="AH18" s="7"/>
      <c r="AI18" s="7" t="s">
        <v>117</v>
      </c>
      <c r="AJ18" s="7"/>
      <c r="AK18" s="161" t="s">
        <v>178</v>
      </c>
    </row>
    <row r="19" spans="1:37" s="162" customFormat="1" ht="55.25" customHeight="1">
      <c r="A19" s="51" t="s">
        <v>179</v>
      </c>
      <c r="B19" s="52" t="s">
        <v>60</v>
      </c>
      <c r="C19" s="52" t="s">
        <v>180</v>
      </c>
      <c r="D19" s="160" t="s">
        <v>181</v>
      </c>
      <c r="E19" s="7" t="s">
        <v>143</v>
      </c>
      <c r="F19" s="186">
        <v>19</v>
      </c>
      <c r="G19" s="192" t="s">
        <v>182</v>
      </c>
      <c r="H19" s="186"/>
      <c r="I19" s="186" t="str">
        <f>IF(表格1[[#This Row],[中(M)]]="","",IF(表格1[[#This Row],[計分方式]]="4C+1X",SUM(M19:Q19)+LARGE(R19:V19,1)&amp;"@",""))</f>
        <v/>
      </c>
      <c r="J19" s="186" t="str">
        <f>IF(表格1[[#This Row],[中(M)]]="","",IF(表格1[[#This Row],[計分方式]]="4C+2X",SUM(M19:Q19)+LARGE(R19:W19,1)+LARGE(R19:W19,2)&amp;"@",""))</f>
        <v/>
      </c>
      <c r="K19" s="186" t="str">
        <f>IF(表格1[[#This Row],[中(M)]]="","",IF(表格1[[#This Row],[計分方式]]="Best5",LARGE((N19,O19,P19,Q19,R19,S19,T19,U19,V19),1)+LARGE((N19,O19,P19,Q19,R19,S19,T19,U19,V19),2)+LARGE((N19,O19,P19,Q19,R19,S19,T19,U19,V19),3)+LARGE((N19,O19,P19,Q19,R19,S19,T19,U19,V19),4)+LARGE((N19,O19,P19,Q19,R19,S19,T19,U19,V19),5)&amp;"@",""))</f>
        <v>19@</v>
      </c>
      <c r="L19" s="186" t="str">
        <f>IF(表格1[[#This Row],[中(M)]]="","",IF(表格1[[#This Row],[計分方式]]="Best6",LARGE((N19,O19,P19,Q19,R19,S19,T19,U19,V19),1)+LARGE((N19,O19,P19,Q19,R19,S19,T19,U19,V19),2)+LARGE((N19,O19,P19,Q19,R19,S19,T19,U19,V19),3)+LARGE((N19,O19,P19,Q19,R19,S19,T19,U19,V19),4)+LARGE((N19,O19,P19,Q19,R19,S19,T19,U19,V19),5)+LARGE((N19,O19,P19,Q19,R19,S19,T19,U19,V19),6)&amp;"@",""))</f>
        <v/>
      </c>
      <c r="M19" s="186">
        <v>23</v>
      </c>
      <c r="N19" s="186">
        <v>4</v>
      </c>
      <c r="O19" s="186">
        <v>4</v>
      </c>
      <c r="P19" s="186">
        <v>3</v>
      </c>
      <c r="Q19" s="186">
        <v>4</v>
      </c>
      <c r="R19" s="186">
        <v>4</v>
      </c>
      <c r="S19" s="186">
        <v>3</v>
      </c>
      <c r="T19" s="186">
        <v>3</v>
      </c>
      <c r="U19" s="186" t="s">
        <v>117</v>
      </c>
      <c r="V19" s="186"/>
      <c r="W19" s="186" t="str">
        <f>IF(表格1[[#This Row],[中(LQ)]]="","",IF(表格1[[#This Row],[計分方式]]="4C+1X",SUM(AA19:AE19)+LARGE(AF19:AJ19,1)&amp;"@",""))</f>
        <v/>
      </c>
      <c r="X19" s="186" t="str">
        <f>IF(表格1[[#This Row],[中(LQ)]]="","",IF(表格1[[#This Row],[計分方式]]="4C+2X",SUM(AA19:AE19)+LARGE(AF19:AJ19,1)+LARGE(AF19:AJ19,2)&amp;"@",""))</f>
        <v/>
      </c>
      <c r="Y19" s="186" t="str">
        <f>IF(表格1[[#This Row],[中(LQ)]]="","",IF(表格1[[#This Row],[計分方式]]="Best5",LARGE((AB19,AC19,AD19,AE19,AF19,AG19,AH19,AI19,AJ19),1)+LARGE((AB19,AC19,AD19,AE19,AF19,AG19,AH19,AI19,AJ19),2)+LARGE((AB19,AC19,AD19,AE19,AF19,AG19,AH19,AI19,AJ19),3)+LARGE((AB19,AC19,AD19,AE19,AF19,AG19,AH19,AI19,AJ19),4)+LARGE((AB19,AC19,AD19,AE19,AF19,AG19,AH19,AI19,AJ19),5)&amp;"@",""))</f>
        <v>19@</v>
      </c>
      <c r="Z19" s="186" t="str">
        <f>IF(表格1[[#This Row],[中(LQ)]]="","",IF(表格1[[#This Row],[計分方式]]="Best6",LARGE((AB19,AC19,AD19,AE19,AF19,AG19,AH19,AI19,AJ19),1)+LARGE((AB19,AC19,AD19,AE19,AF19,AG19,AH19,AI19,AJ19),2)+LARGE((AB19,AC19,AD19,AE19,AF19,AG19,AH19,AI19,AJ19),3)+LARGE((AB19,AC19,AD19,AE19,AF19,AG19,AH19,AI19,AJ19),4)+LARGE((AB19,AC19,AD19,AE19,AF19,AG19,AH19,AI19,AJ19),5)+LARGE((AB19,AC19,AD19,AE19,AF19,AG19,AH19,AI19,AJ19),6)&amp;"@",""))</f>
        <v/>
      </c>
      <c r="AA19" s="7">
        <v>22</v>
      </c>
      <c r="AB19" s="186">
        <v>3</v>
      </c>
      <c r="AC19" s="186">
        <v>3</v>
      </c>
      <c r="AD19" s="186">
        <v>4</v>
      </c>
      <c r="AE19" s="186">
        <v>4</v>
      </c>
      <c r="AF19" s="186">
        <v>4</v>
      </c>
      <c r="AG19" s="186">
        <v>4</v>
      </c>
      <c r="AH19" s="186"/>
      <c r="AI19" s="186" t="s">
        <v>117</v>
      </c>
      <c r="AJ19" s="186"/>
      <c r="AK19" s="52" t="s">
        <v>1610</v>
      </c>
    </row>
    <row r="20" spans="1:37" s="162" customFormat="1" ht="60" customHeight="1">
      <c r="A20" s="51" t="s">
        <v>183</v>
      </c>
      <c r="B20" s="52" t="s">
        <v>60</v>
      </c>
      <c r="C20" s="52" t="s">
        <v>184</v>
      </c>
      <c r="D20" s="160" t="s">
        <v>185</v>
      </c>
      <c r="E20" s="7" t="s">
        <v>1742</v>
      </c>
      <c r="F20" s="186">
        <v>60</v>
      </c>
      <c r="G20" s="192" t="s">
        <v>182</v>
      </c>
      <c r="H20" s="186"/>
      <c r="I20" s="186" t="str">
        <f>IF(表格1[[#This Row],[中(M)]]="","",IF(表格1[[#This Row],[計分方式]]="4C+1X",SUM(M20:Q20)+LARGE(R20:V20,1)&amp;"@",""))</f>
        <v/>
      </c>
      <c r="J20" s="186" t="str">
        <f>IF(表格1[[#This Row],[中(M)]]="","",IF(表格1[[#This Row],[計分方式]]="4C+2X",SUM(M20:Q20)+LARGE(R20:W20,1)+LARGE(R20:W20,2)&amp;"@",""))</f>
        <v/>
      </c>
      <c r="K20" s="186" t="str">
        <f>IF(表格1[[#This Row],[中(M)]]="","",IF(表格1[[#This Row],[計分方式]]="Best5",LARGE((N20,O20,P20,Q20,R20,S20,T20,U20,V20),1)+LARGE((N20,O20,P20,Q20,R20,S20,T20,U20,V20),2)+LARGE((N20,O20,P20,Q20,R20,S20,T20,U20,V20),3)+LARGE((N20,O20,P20,Q20,R20,S20,T20,U20,V20),4)+LARGE((N20,O20,P20,Q20,R20,S20,T20,U20,V20),5)&amp;"@",""))</f>
        <v>18@</v>
      </c>
      <c r="L20" s="186" t="str">
        <f>IF(表格1[[#This Row],[中(M)]]="","",IF(表格1[[#This Row],[計分方式]]="Best6",LARGE((N20,O20,P20,Q20,R20,S20,T20,U20,V20),1)+LARGE((N20,O20,P20,Q20,R20,S20,T20,U20,V20),2)+LARGE((N20,O20,P20,Q20,R20,S20,T20,U20,V20),3)+LARGE((N20,O20,P20,Q20,R20,S20,T20,U20,V20),4)+LARGE((N20,O20,P20,Q20,R20,S20,T20,U20,V20),5)+LARGE((N20,O20,P20,Q20,R20,S20,T20,U20,V20),6)&amp;"@",""))</f>
        <v/>
      </c>
      <c r="M20" s="186">
        <v>34.5</v>
      </c>
      <c r="N20" s="186">
        <v>3</v>
      </c>
      <c r="O20" s="186">
        <v>4</v>
      </c>
      <c r="P20" s="186">
        <v>4</v>
      </c>
      <c r="Q20" s="186">
        <v>3</v>
      </c>
      <c r="R20" s="186">
        <v>4</v>
      </c>
      <c r="S20" s="186">
        <v>3</v>
      </c>
      <c r="T20" s="186"/>
      <c r="U20" s="186" t="s">
        <v>117</v>
      </c>
      <c r="V20" s="186"/>
      <c r="W20" s="186" t="str">
        <f>IF(表格1[[#This Row],[中(LQ)]]="","",IF(表格1[[#This Row],[計分方式]]="4C+1X",SUM(AA20:AE20)+LARGE(AF20:AJ20,1)&amp;"@",""))</f>
        <v/>
      </c>
      <c r="X20" s="186" t="str">
        <f>IF(表格1[[#This Row],[中(LQ)]]="","",IF(表格1[[#This Row],[計分方式]]="4C+2X",SUM(AA20:AE20)+LARGE(AF20:AJ20,1)+LARGE(AF20:AJ20,2)&amp;"@",""))</f>
        <v/>
      </c>
      <c r="Y20" s="186" t="str">
        <f>IF(表格1[[#This Row],[中(LQ)]]="","",IF(表格1[[#This Row],[計分方式]]="Best5",LARGE((AB20,AC20,AD20,AE20,AF20,AG20,AH20,AI20,AJ20),1)+LARGE((AB20,AC20,AD20,AE20,AF20,AG20,AH20,AI20,AJ20),2)+LARGE((AB20,AC20,AD20,AE20,AF20,AG20,AH20,AI20,AJ20),3)+LARGE((AB20,AC20,AD20,AE20,AF20,AG20,AH20,AI20,AJ20),4)+LARGE((AB20,AC20,AD20,AE20,AF20,AG20,AH20,AI20,AJ20),5)&amp;"@",""))</f>
        <v>18@</v>
      </c>
      <c r="Z20" s="186" t="str">
        <f>IF(表格1[[#This Row],[中(LQ)]]="","",IF(表格1[[#This Row],[計分方式]]="Best6",LARGE((AB20,AC20,AD20,AE20,AF20,AG20,AH20,AI20,AJ20),1)+LARGE((AB20,AC20,AD20,AE20,AF20,AG20,AH20,AI20,AJ20),2)+LARGE((AB20,AC20,AD20,AE20,AF20,AG20,AH20,AI20,AJ20),3)+LARGE((AB20,AC20,AD20,AE20,AF20,AG20,AH20,AI20,AJ20),4)+LARGE((AB20,AC20,AD20,AE20,AF20,AG20,AH20,AI20,AJ20),5)+LARGE((AB20,AC20,AD20,AE20,AF20,AG20,AH20,AI20,AJ20),6)&amp;"@",""))</f>
        <v/>
      </c>
      <c r="AA20" s="7">
        <v>33</v>
      </c>
      <c r="AB20" s="186">
        <v>3</v>
      </c>
      <c r="AC20" s="186">
        <v>3</v>
      </c>
      <c r="AD20" s="186">
        <v>4</v>
      </c>
      <c r="AE20" s="186">
        <v>4</v>
      </c>
      <c r="AF20" s="186">
        <v>4</v>
      </c>
      <c r="AG20" s="186">
        <v>3</v>
      </c>
      <c r="AH20" s="186"/>
      <c r="AI20" s="186" t="s">
        <v>117</v>
      </c>
      <c r="AJ20" s="186"/>
      <c r="AK20" s="52" t="s">
        <v>1614</v>
      </c>
    </row>
    <row r="21" spans="1:37" s="162" customFormat="1" ht="55.25" customHeight="1">
      <c r="A21" s="51" t="s">
        <v>186</v>
      </c>
      <c r="B21" s="52" t="s">
        <v>60</v>
      </c>
      <c r="C21" s="52" t="s">
        <v>187</v>
      </c>
      <c r="D21" s="160" t="s">
        <v>188</v>
      </c>
      <c r="E21" s="7" t="s">
        <v>1742</v>
      </c>
      <c r="F21" s="186">
        <v>39</v>
      </c>
      <c r="G21" s="7" t="s">
        <v>126</v>
      </c>
      <c r="H21" s="186"/>
      <c r="I21" s="186" t="str">
        <f>IF(表格1[[#This Row],[中(M)]]="","",IF(表格1[[#This Row],[計分方式]]="4C+1X",SUM(M21:Q21)+LARGE(R21:V21,1)&amp;"@",""))</f>
        <v/>
      </c>
      <c r="J21" s="186" t="str">
        <f>IF(表格1[[#This Row],[中(M)]]="","",IF(表格1[[#This Row],[計分方式]]="4C+2X",SUM(M21:Q21)+LARGE(R21:W21,1)+LARGE(R21:W21,2)&amp;"@",""))</f>
        <v/>
      </c>
      <c r="K21" s="186" t="str">
        <f>IF(表格1[[#This Row],[中(M)]]="","",IF(表格1[[#This Row],[計分方式]]="Best5",LARGE((N21,O21,P21,Q21,R21,S21,T21,U21,V21),1)+LARGE((N21,O21,P21,Q21,R21,S21,T21,U21,V21),2)+LARGE((N21,O21,P21,Q21,R21,S21,T21,U21,V21),3)+LARGE((N21,O21,P21,Q21,R21,S21,T21,U21,V21),4)+LARGE((N21,O21,P21,Q21,R21,S21,T21,U21,V21),5)&amp;"@",""))</f>
        <v/>
      </c>
      <c r="L21" s="186" t="str">
        <f>IF(表格1[[#This Row],[中(M)]]="","",IF(表格1[[#This Row],[計分方式]]="Best6",LARGE((N21,O21,P21,Q21,R21,S21,T21,U21,V21),1)+LARGE((N21,O21,P21,Q21,R21,S21,T21,U21,V21),2)+LARGE((N21,O21,P21,Q21,R21,S21,T21,U21,V21),3)+LARGE((N21,O21,P21,Q21,R21,S21,T21,U21,V21),4)+LARGE((N21,O21,P21,Q21,R21,S21,T21,U21,V21),5)+LARGE((N21,O21,P21,Q21,R21,S21,T21,U21,V21),6)&amp;"@",""))</f>
        <v>25@</v>
      </c>
      <c r="M21" s="186">
        <v>25</v>
      </c>
      <c r="N21" s="186">
        <v>4</v>
      </c>
      <c r="O21" s="186">
        <v>5</v>
      </c>
      <c r="P21" s="186">
        <v>3</v>
      </c>
      <c r="Q21" s="186">
        <v>4</v>
      </c>
      <c r="R21" s="186">
        <v>5</v>
      </c>
      <c r="S21" s="186">
        <v>4</v>
      </c>
      <c r="T21" s="186">
        <v>3</v>
      </c>
      <c r="U21" s="186" t="s">
        <v>117</v>
      </c>
      <c r="V21" s="186"/>
      <c r="W21" s="186" t="str">
        <f>IF(表格1[[#This Row],[中(LQ)]]="","",IF(表格1[[#This Row],[計分方式]]="4C+1X",SUM(AA21:AE21)+LARGE(AF21:AJ21,1)&amp;"@",""))</f>
        <v/>
      </c>
      <c r="X21" s="186" t="str">
        <f>IF(表格1[[#This Row],[中(LQ)]]="","",IF(表格1[[#This Row],[計分方式]]="4C+2X",SUM(AA21:AE21)+LARGE(AF21:AJ21,1)+LARGE(AF21:AJ21,2)&amp;"@",""))</f>
        <v/>
      </c>
      <c r="Y21" s="186" t="str">
        <f>IF(表格1[[#This Row],[中(LQ)]]="","",IF(表格1[[#This Row],[計分方式]]="Best5",LARGE((AB21,AC21,AD21,AE21,AF21,AG21,AH21,AI21,AJ21),1)+LARGE((AB21,AC21,AD21,AE21,AF21,AG21,AH21,AI21,AJ21),2)+LARGE((AB21,AC21,AD21,AE21,AF21,AG21,AH21,AI21,AJ21),3)+LARGE((AB21,AC21,AD21,AE21,AF21,AG21,AH21,AI21,AJ21),4)+LARGE((AB21,AC21,AD21,AE21,AF21,AG21,AH21,AI21,AJ21),5)&amp;"@",""))</f>
        <v/>
      </c>
      <c r="Z21" s="186" t="str">
        <f>IF(表格1[[#This Row],[中(LQ)]]="","",IF(表格1[[#This Row],[計分方式]]="Best6",LARGE((AB21,AC21,AD21,AE21,AF21,AG21,AH21,AI21,AJ21),1)+LARGE((AB21,AC21,AD21,AE21,AF21,AG21,AH21,AI21,AJ21),2)+LARGE((AB21,AC21,AD21,AE21,AF21,AG21,AH21,AI21,AJ21),3)+LARGE((AB21,AC21,AD21,AE21,AF21,AG21,AH21,AI21,AJ21),4)+LARGE((AB21,AC21,AD21,AE21,AF21,AG21,AH21,AI21,AJ21),5)+LARGE((AB21,AC21,AD21,AE21,AF21,AG21,AH21,AI21,AJ21),6)&amp;"@",""))</f>
        <v>24@</v>
      </c>
      <c r="AA21" s="7">
        <v>24</v>
      </c>
      <c r="AB21" s="186">
        <v>4</v>
      </c>
      <c r="AC21" s="186">
        <v>5</v>
      </c>
      <c r="AD21" s="186">
        <v>4</v>
      </c>
      <c r="AE21" s="186">
        <v>4</v>
      </c>
      <c r="AF21" s="186">
        <v>4</v>
      </c>
      <c r="AG21" s="186">
        <v>3</v>
      </c>
      <c r="AH21" s="186">
        <v>3</v>
      </c>
      <c r="AI21" s="186" t="s">
        <v>117</v>
      </c>
      <c r="AJ21" s="186"/>
      <c r="AK21" s="52" t="s">
        <v>189</v>
      </c>
    </row>
    <row r="22" spans="1:37" s="162" customFormat="1" ht="55.25" customHeight="1">
      <c r="A22" s="51" t="s">
        <v>190</v>
      </c>
      <c r="B22" s="52" t="s">
        <v>60</v>
      </c>
      <c r="C22" s="163" t="s">
        <v>191</v>
      </c>
      <c r="D22" s="164" t="s">
        <v>192</v>
      </c>
      <c r="E22" s="186" t="s">
        <v>1742</v>
      </c>
      <c r="F22" s="7">
        <v>8</v>
      </c>
      <c r="G22" s="7" t="s">
        <v>126</v>
      </c>
      <c r="H22" s="7"/>
      <c r="I22" s="186" t="str">
        <f>IF(表格1[[#This Row],[中(M)]]="","",IF(表格1[[#This Row],[計分方式]]="4C+1X",SUM(M22:Q22)+LARGE(R22:V22,1)&amp;"@",""))</f>
        <v/>
      </c>
      <c r="J22" s="186" t="str">
        <f>IF(表格1[[#This Row],[中(M)]]="","",IF(表格1[[#This Row],[計分方式]]="4C+2X",SUM(M22:Q22)+LARGE(R22:W22,1)+LARGE(R22:W22,2)&amp;"@",""))</f>
        <v/>
      </c>
      <c r="K22" s="186" t="str">
        <f>IF(表格1[[#This Row],[中(M)]]="","",IF(表格1[[#This Row],[計分方式]]="Best5",LARGE((N22,O22,P22,Q22,R22,S22,T22,U22,V22),1)+LARGE((N22,O22,P22,Q22,R22,S22,T22,U22,V22),2)+LARGE((N22,O22,P22,Q22,R22,S22,T22,U22,V22),3)+LARGE((N22,O22,P22,Q22,R22,S22,T22,U22,V22),4)+LARGE((N22,O22,P22,Q22,R22,S22,T22,U22,V22),5)&amp;"@",""))</f>
        <v/>
      </c>
      <c r="L22" s="186" t="str">
        <f>IF(表格1[[#This Row],[中(M)]]="","",IF(表格1[[#This Row],[計分方式]]="Best6",LARGE((N22,O22,P22,Q22,R22,S22,T22,U22,V22),1)+LARGE((N22,O22,P22,Q22,R22,S22,T22,U22,V22),2)+LARGE((N22,O22,P22,Q22,R22,S22,T22,U22,V22),3)+LARGE((N22,O22,P22,Q22,R22,S22,T22,U22,V22),4)+LARGE((N22,O22,P22,Q22,R22,S22,T22,U22,V22),5)+LARGE((N22,O22,P22,Q22,R22,S22,T22,U22,V22),6)&amp;"@",""))</f>
        <v>27@</v>
      </c>
      <c r="M22" s="7">
        <v>30</v>
      </c>
      <c r="N22" s="7">
        <v>3</v>
      </c>
      <c r="O22" s="7">
        <v>6</v>
      </c>
      <c r="P22" s="7">
        <v>4</v>
      </c>
      <c r="Q22" s="7">
        <v>4</v>
      </c>
      <c r="R22" s="7">
        <v>5</v>
      </c>
      <c r="S22" s="7">
        <v>5</v>
      </c>
      <c r="T22" s="7"/>
      <c r="U22" s="7"/>
      <c r="V22" s="7"/>
      <c r="W22" s="186" t="str">
        <f>IF(表格1[[#This Row],[中(LQ)]]="","",IF(表格1[[#This Row],[計分方式]]="4C+1X",SUM(AA22:AE22)+LARGE(AF22:AJ22,1)&amp;"@",""))</f>
        <v/>
      </c>
      <c r="X22" s="186" t="str">
        <f>IF(表格1[[#This Row],[中(LQ)]]="","",IF(表格1[[#This Row],[計分方式]]="4C+2X",SUM(AA22:AE22)+LARGE(AF22:AJ22,1)+LARGE(AF22:AJ22,2)&amp;"@",""))</f>
        <v/>
      </c>
      <c r="Y22" s="186" t="str">
        <f>IF(表格1[[#This Row],[中(LQ)]]="","",IF(表格1[[#This Row],[計分方式]]="Best5",LARGE((AB22,AC22,AD22,AE22,AF22,AG22,AH22,AI22,AJ22),1)+LARGE((AB22,AC22,AD22,AE22,AF22,AG22,AH22,AI22,AJ22),2)+LARGE((AB22,AC22,AD22,AE22,AF22,AG22,AH22,AI22,AJ22),3)+LARGE((AB22,AC22,AD22,AE22,AF22,AG22,AH22,AI22,AJ22),4)+LARGE((AB22,AC22,AD22,AE22,AF22,AG22,AH22,AI22,AJ22),5)&amp;"@",""))</f>
        <v/>
      </c>
      <c r="Z22" s="186" t="str">
        <f>IF(表格1[[#This Row],[中(LQ)]]="","",IF(表格1[[#This Row],[計分方式]]="Best6",LARGE((AB22,AC22,AD22,AE22,AF22,AG22,AH22,AI22,AJ22),1)+LARGE((AB22,AC22,AD22,AE22,AF22,AG22,AH22,AI22,AJ22),2)+LARGE((AB22,AC22,AD22,AE22,AF22,AG22,AH22,AI22,AJ22),3)+LARGE((AB22,AC22,AD22,AE22,AF22,AG22,AH22,AI22,AJ22),4)+LARGE((AB22,AC22,AD22,AE22,AF22,AG22,AH22,AI22,AJ22),5)+LARGE((AB22,AC22,AD22,AE22,AF22,AG22,AH22,AI22,AJ22),6)&amp;"@",""))</f>
        <v/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50" t="s">
        <v>193</v>
      </c>
    </row>
    <row r="23" spans="1:37" s="162" customFormat="1" ht="55.25" customHeight="1">
      <c r="A23" s="51" t="s">
        <v>194</v>
      </c>
      <c r="B23" s="52" t="s">
        <v>60</v>
      </c>
      <c r="C23" s="52" t="s">
        <v>195</v>
      </c>
      <c r="D23" s="160" t="s">
        <v>196</v>
      </c>
      <c r="E23" s="7" t="s">
        <v>1742</v>
      </c>
      <c r="F23" s="186">
        <v>20</v>
      </c>
      <c r="G23" s="7" t="s">
        <v>116</v>
      </c>
      <c r="H23" s="186"/>
      <c r="I23" s="186" t="str">
        <f>IF(表格1[[#This Row],[中(M)]]="","",IF(表格1[[#This Row],[計分方式]]="4C+1X",SUM(M23:Q23)+LARGE(R23:V23,1)&amp;"@",""))</f>
        <v/>
      </c>
      <c r="J23" s="186" t="str">
        <f>IF(表格1[[#This Row],[中(M)]]="","",IF(表格1[[#This Row],[計分方式]]="4C+2X",SUM(N23:Q23)+LARGE(R23:V23,1)+LARGE(R23:V23,2)&amp;"@",""))</f>
        <v>25@</v>
      </c>
      <c r="K23" s="186" t="str">
        <f>IF(表格1[[#This Row],[中(M)]]="","",IF(表格1[[#This Row],[計分方式]]="Best5",LARGE((N23,O23,P23,Q23,R23,S23,T23,U23,V23),1)+LARGE((N23,O23,P23,Q23,R23,S23,T23,U23,V23),2)+LARGE((N23,O23,P23,Q23,R23,S23,T23,U23,V23),3)+LARGE((N23,O23,P23,Q23,R23,S23,T23,U23,V23),4)+LARGE((N23,O23,P23,Q23,R23,S23,T23,U23,V23),5)&amp;"@",""))</f>
        <v/>
      </c>
      <c r="L23" s="186" t="str">
        <f>IF(表格1[[#This Row],[中(M)]]="","",IF(表格1[[#This Row],[計分方式]]="Best6",LARGE((N23,O23,P23,Q23,R23,S23,T23,U23,V23),1)+LARGE((N23,O23,P23,Q23,R23,S23,T23,U23,V23),2)+LARGE((N23,O23,P23,Q23,R23,S23,T23,U23,V23),3)+LARGE((N23,O23,P23,Q23,R23,S23,T23,U23,V23),4)+LARGE((N23,O23,P23,Q23,R23,S23,T23,U23,V23),5)+LARGE((N23,O23,P23,Q23,R23,S23,T23,U23,V23),6)&amp;"@",""))</f>
        <v/>
      </c>
      <c r="M23" s="186">
        <v>32</v>
      </c>
      <c r="N23" s="186">
        <v>6</v>
      </c>
      <c r="O23" s="186">
        <v>3</v>
      </c>
      <c r="P23" s="186">
        <v>4</v>
      </c>
      <c r="Q23" s="186">
        <v>4</v>
      </c>
      <c r="R23" s="186">
        <v>4</v>
      </c>
      <c r="S23" s="186">
        <v>4</v>
      </c>
      <c r="T23" s="186"/>
      <c r="U23" s="186"/>
      <c r="V23" s="186"/>
      <c r="W23" s="186" t="str">
        <f>IF(表格1[[#This Row],[中(LQ)]]="","",IF(表格1[[#This Row],[計分方式]]="4C+1X",SUM(AA23:AE23)+LARGE(AF23:AJ23,1)&amp;"@",""))</f>
        <v/>
      </c>
      <c r="X23" s="186" t="str">
        <f>IF(表格1[[#This Row],[中(LQ)]]="","",IF(表格1[[#This Row],[計分方式]]="4C+2X",SUM(AB23:AE23)+LARGE(AF23:AJ23,1)+LARGE(AF23:AJ23,2)&amp;"@",""))</f>
        <v>22@</v>
      </c>
      <c r="Y23" s="186" t="str">
        <f>IF(表格1[[#This Row],[中(LQ)]]="","",IF(表格1[[#This Row],[計分方式]]="Best5",LARGE((AB23,AC23,AD23,AE23,AF23,AG23,AH23,AI23,AJ23),1)+LARGE((AB23,AC23,AD23,AE23,AF23,AG23,AH23,AI23,AJ23),2)+LARGE((AB23,AC23,AD23,AE23,AF23,AG23,AH23,AI23,AJ23),3)+LARGE((AB23,AC23,AD23,AE23,AF23,AG23,AH23,AI23,AJ23),4)+LARGE((AB23,AC23,AD23,AE23,AF23,AG23,AH23,AI23,AJ23),5)&amp;"@",""))</f>
        <v/>
      </c>
      <c r="Z23" s="186" t="str">
        <f>IF(表格1[[#This Row],[中(LQ)]]="","",IF(表格1[[#This Row],[計分方式]]="Best6",LARGE((AB23,AC23,AD23,AE23,AF23,AG23,AH23,AI23,AJ23),1)+LARGE((AB23,AC23,AD23,AE23,AF23,AG23,AH23,AI23,AJ23),2)+LARGE((AB23,AC23,AD23,AE23,AF23,AG23,AH23,AI23,AJ23),3)+LARGE((AB23,AC23,AD23,AE23,AF23,AG23,AH23,AI23,AJ23),4)+LARGE((AB23,AC23,AD23,AE23,AF23,AG23,AH23,AI23,AJ23),5)+LARGE((AB23,AC23,AD23,AE23,AF23,AG23,AH23,AI23,AJ23),6)&amp;"@",""))</f>
        <v/>
      </c>
      <c r="AA23" s="186">
        <v>30</v>
      </c>
      <c r="AB23" s="186">
        <v>3</v>
      </c>
      <c r="AC23" s="186">
        <v>3</v>
      </c>
      <c r="AD23" s="186">
        <v>5</v>
      </c>
      <c r="AE23" s="186">
        <v>3</v>
      </c>
      <c r="AF23" s="186">
        <v>4</v>
      </c>
      <c r="AG23" s="186">
        <v>4</v>
      </c>
      <c r="AH23" s="186"/>
      <c r="AI23" s="186" t="s">
        <v>117</v>
      </c>
      <c r="AJ23" s="186"/>
      <c r="AK23" s="52" t="s">
        <v>197</v>
      </c>
    </row>
    <row r="24" spans="1:37" s="162" customFormat="1" ht="55.25" customHeight="1">
      <c r="A24" s="51" t="s">
        <v>198</v>
      </c>
      <c r="B24" s="52" t="s">
        <v>60</v>
      </c>
      <c r="C24" s="52" t="s">
        <v>199</v>
      </c>
      <c r="D24" s="160" t="s">
        <v>200</v>
      </c>
      <c r="E24" s="7" t="s">
        <v>1742</v>
      </c>
      <c r="F24" s="186">
        <v>30</v>
      </c>
      <c r="G24" s="7" t="s">
        <v>116</v>
      </c>
      <c r="H24" s="186"/>
      <c r="I24" s="186" t="str">
        <f>IF(表格1[[#This Row],[中(M)]]="","",IF(表格1[[#This Row],[計分方式]]="4C+1X",SUM(M24:Q24)+LARGE(R24:V24,1)&amp;"@",""))</f>
        <v/>
      </c>
      <c r="J24" s="186" t="str">
        <f>IF(表格1[[#This Row],[中(M)]]="","",IF(表格1[[#This Row],[計分方式]]="4C+2X",SUM(N24:Q24)+LARGE(R24:V24,1)+LARGE(R24:V24,2)&amp;"@",""))</f>
        <v>23@</v>
      </c>
      <c r="K24" s="186" t="str">
        <f>IF(表格1[[#This Row],[中(M)]]="","",IF(表格1[[#This Row],[計分方式]]="Best5",LARGE((N24,O24,P24,Q24,R24,S24,T24,U24,V24),1)+LARGE((N24,O24,P24,Q24,R24,S24,T24,U24,V24),2)+LARGE((N24,O24,P24,Q24,R24,S24,T24,U24,V24),3)+LARGE((N24,O24,P24,Q24,R24,S24,T24,U24,V24),4)+LARGE((N24,O24,P24,Q24,R24,S24,T24,U24,V24),5)&amp;"@",""))</f>
        <v/>
      </c>
      <c r="L24" s="186" t="str">
        <f>IF(表格1[[#This Row],[中(M)]]="","",IF(表格1[[#This Row],[計分方式]]="Best6",LARGE((N24,O24,P24,Q24,R24,S24,T24,U24,V24),1)+LARGE((N24,O24,P24,Q24,R24,S24,T24,U24,V24),2)+LARGE((N24,O24,P24,Q24,R24,S24,T24,U24,V24),3)+LARGE((N24,O24,P24,Q24,R24,S24,T24,U24,V24),4)+LARGE((N24,O24,P24,Q24,R24,S24,T24,U24,V24),5)+LARGE((N24,O24,P24,Q24,R24,S24,T24,U24,V24),6)&amp;"@",""))</f>
        <v/>
      </c>
      <c r="M24" s="186">
        <v>31</v>
      </c>
      <c r="N24" s="186">
        <v>3</v>
      </c>
      <c r="O24" s="186">
        <v>4</v>
      </c>
      <c r="P24" s="186">
        <v>4</v>
      </c>
      <c r="Q24" s="186">
        <v>5</v>
      </c>
      <c r="R24" s="186">
        <v>4</v>
      </c>
      <c r="S24" s="186">
        <v>3</v>
      </c>
      <c r="T24" s="186">
        <v>3</v>
      </c>
      <c r="U24" s="186"/>
      <c r="V24" s="186"/>
      <c r="W24" s="186" t="str">
        <f>IF(表格1[[#This Row],[中(LQ)]]="","",IF(表格1[[#This Row],[計分方式]]="4C+1X",SUM(AA24:AE24)+LARGE(AF24:AJ24,1)&amp;"@",""))</f>
        <v/>
      </c>
      <c r="X24" s="186" t="str">
        <f>IF(表格1[[#This Row],[中(LQ)]]="","",IF(表格1[[#This Row],[計分方式]]="4C+2X",SUM(AB24:AE24)+LARGE(AF24:AJ24,1)+LARGE(AF24:AJ24,2)&amp;"@",""))</f>
        <v>22@</v>
      </c>
      <c r="Y24" s="186" t="str">
        <f>IF(表格1[[#This Row],[中(LQ)]]="","",IF(表格1[[#This Row],[計分方式]]="Best5",LARGE((AB24,AC24,AD24,AE24,AF24,AG24,AH24,AI24,AJ24),1)+LARGE((AB24,AC24,AD24,AE24,AF24,AG24,AH24,AI24,AJ24),2)+LARGE((AB24,AC24,AD24,AE24,AF24,AG24,AH24,AI24,AJ24),3)+LARGE((AB24,AC24,AD24,AE24,AF24,AG24,AH24,AI24,AJ24),4)+LARGE((AB24,AC24,AD24,AE24,AF24,AG24,AH24,AI24,AJ24),5)&amp;"@",""))</f>
        <v/>
      </c>
      <c r="Z24" s="186" t="str">
        <f>IF(表格1[[#This Row],[中(LQ)]]="","",IF(表格1[[#This Row],[計分方式]]="Best6",LARGE((AB24,AC24,AD24,AE24,AF24,AG24,AH24,AI24,AJ24),1)+LARGE((AB24,AC24,AD24,AE24,AF24,AG24,AH24,AI24,AJ24),2)+LARGE((AB24,AC24,AD24,AE24,AF24,AG24,AH24,AI24,AJ24),3)+LARGE((AB24,AC24,AD24,AE24,AF24,AG24,AH24,AI24,AJ24),4)+LARGE((AB24,AC24,AD24,AE24,AF24,AG24,AH24,AI24,AJ24),5)+LARGE((AB24,AC24,AD24,AE24,AF24,AG24,AH24,AI24,AJ24),6)&amp;"@",""))</f>
        <v/>
      </c>
      <c r="AA24" s="186">
        <v>30</v>
      </c>
      <c r="AB24" s="186">
        <v>3</v>
      </c>
      <c r="AC24" s="186">
        <v>4</v>
      </c>
      <c r="AD24" s="186">
        <v>4</v>
      </c>
      <c r="AE24" s="186">
        <v>3</v>
      </c>
      <c r="AF24" s="186">
        <v>4</v>
      </c>
      <c r="AG24" s="186">
        <v>4</v>
      </c>
      <c r="AH24" s="186">
        <v>3</v>
      </c>
      <c r="AI24" s="186">
        <v>3</v>
      </c>
      <c r="AJ24" s="186"/>
      <c r="AK24" s="52" t="s">
        <v>197</v>
      </c>
    </row>
    <row r="25" spans="1:37" s="162" customFormat="1" ht="55.25" customHeight="1">
      <c r="A25" s="51" t="s">
        <v>203</v>
      </c>
      <c r="B25" s="52" t="s">
        <v>60</v>
      </c>
      <c r="C25" s="163" t="s">
        <v>201</v>
      </c>
      <c r="D25" s="164" t="s">
        <v>202</v>
      </c>
      <c r="E25" s="186" t="s">
        <v>1742</v>
      </c>
      <c r="F25" s="7">
        <v>20</v>
      </c>
      <c r="G25" s="7" t="s">
        <v>116</v>
      </c>
      <c r="H25" s="7"/>
      <c r="I25" s="186" t="str">
        <f>IF(表格1[[#This Row],[中(M)]]="","",IF(表格1[[#This Row],[計分方式]]="4C+1X",SUM(M25:Q25)+LARGE(R25:V25,1)&amp;"@",""))</f>
        <v/>
      </c>
      <c r="J25" s="186" t="str">
        <f>IF(表格1[[#This Row],[中(M)]]="","",IF(表格1[[#This Row],[計分方式]]="4C+2X",SUM(N25:Q25)+LARGE(R25:V25,1)+LARGE(R25:V25,2)&amp;"@",""))</f>
        <v>22@</v>
      </c>
      <c r="K25" s="186" t="str">
        <f>IF(表格1[[#This Row],[中(M)]]="","",IF(表格1[[#This Row],[計分方式]]="Best5",LARGE((N25,O25,P25,Q25,R25,S25,T25,U25,V25),1)+LARGE((N25,O25,P25,Q25,R25,S25,T25,U25,V25),2)+LARGE((N25,O25,P25,Q25,R25,S25,T25,U25,V25),3)+LARGE((N25,O25,P25,Q25,R25,S25,T25,U25,V25),4)+LARGE((N25,O25,P25,Q25,R25,S25,T25,U25,V25),5)&amp;"@",""))</f>
        <v/>
      </c>
      <c r="L25" s="186" t="str">
        <f>IF(表格1[[#This Row],[中(M)]]="","",IF(表格1[[#This Row],[計分方式]]="Best6",LARGE((N25,O25,P25,Q25,R25,S25,T25,U25,V25),1)+LARGE((N25,O25,P25,Q25,R25,S25,T25,U25,V25),2)+LARGE((N25,O25,P25,Q25,R25,S25,T25,U25,V25),3)+LARGE((N25,O25,P25,Q25,R25,S25,T25,U25,V25),4)+LARGE((N25,O25,P25,Q25,R25,S25,T25,U25,V25),5)+LARGE((N25,O25,P25,Q25,R25,S25,T25,U25,V25),6)&amp;"@",""))</f>
        <v/>
      </c>
      <c r="M25" s="7">
        <v>30</v>
      </c>
      <c r="N25" s="7">
        <v>3</v>
      </c>
      <c r="O25" s="7">
        <v>3</v>
      </c>
      <c r="P25" s="7">
        <v>5</v>
      </c>
      <c r="Q25" s="7">
        <v>3</v>
      </c>
      <c r="R25" s="7">
        <v>4</v>
      </c>
      <c r="S25" s="7">
        <v>4</v>
      </c>
      <c r="T25" s="7">
        <v>3</v>
      </c>
      <c r="U25" s="7"/>
      <c r="V25" s="7"/>
      <c r="W25" s="186" t="str">
        <f>IF(表格1[[#This Row],[中(LQ)]]="","",IF(表格1[[#This Row],[計分方式]]="4C+1X",SUM(AA25:AE25)+LARGE(AF25:AJ25,1)&amp;"@",""))</f>
        <v/>
      </c>
      <c r="X25" s="186" t="str">
        <f>IF(表格1[[#This Row],[中(LQ)]]="","",IF(表格1[[#This Row],[計分方式]]="4C+2X",SUM(AB25:AE25)+LARGE(AF25:AJ25,1)+LARGE(AF25:AJ25,2)&amp;"@",""))</f>
        <v>22@</v>
      </c>
      <c r="Y25" s="186" t="str">
        <f>IF(表格1[[#This Row],[中(LQ)]]="","",IF(表格1[[#This Row],[計分方式]]="Best5",LARGE((AB25,AC25,AD25,AE25,AF25,AG25,AH25,AI25,AJ25),1)+LARGE((AB25,AC25,AD25,AE25,AF25,AG25,AH25,AI25,AJ25),2)+LARGE((AB25,AC25,AD25,AE25,AF25,AG25,AH25,AI25,AJ25),3)+LARGE((AB25,AC25,AD25,AE25,AF25,AG25,AH25,AI25,AJ25),4)+LARGE((AB25,AC25,AD25,AE25,AF25,AG25,AH25,AI25,AJ25),5)&amp;"@",""))</f>
        <v/>
      </c>
      <c r="Z25" s="186" t="str">
        <f>IF(表格1[[#This Row],[中(LQ)]]="","",IF(表格1[[#This Row],[計分方式]]="Best6",LARGE((AB25,AC25,AD25,AE25,AF25,AG25,AH25,AI25,AJ25),1)+LARGE((AB25,AC25,AD25,AE25,AF25,AG25,AH25,AI25,AJ25),2)+LARGE((AB25,AC25,AD25,AE25,AF25,AG25,AH25,AI25,AJ25),3)+LARGE((AB25,AC25,AD25,AE25,AF25,AG25,AH25,AI25,AJ25),4)+LARGE((AB25,AC25,AD25,AE25,AF25,AG25,AH25,AI25,AJ25),5)+LARGE((AB25,AC25,AD25,AE25,AF25,AG25,AH25,AI25,AJ25),6)&amp;"@",""))</f>
        <v/>
      </c>
      <c r="AA25" s="7">
        <v>30</v>
      </c>
      <c r="AB25" s="7">
        <v>3</v>
      </c>
      <c r="AC25" s="7">
        <v>4</v>
      </c>
      <c r="AD25" s="7">
        <v>4</v>
      </c>
      <c r="AE25" s="7">
        <v>3</v>
      </c>
      <c r="AF25" s="7">
        <v>5</v>
      </c>
      <c r="AG25" s="7">
        <v>3</v>
      </c>
      <c r="AH25" s="7">
        <v>3</v>
      </c>
      <c r="AI25" s="7"/>
      <c r="AJ25" s="7"/>
      <c r="AK25" s="161" t="s">
        <v>1615</v>
      </c>
    </row>
    <row r="26" spans="1:37" s="162" customFormat="1" ht="55.25" customHeight="1">
      <c r="A26" s="51" t="s">
        <v>206</v>
      </c>
      <c r="B26" s="52" t="s">
        <v>60</v>
      </c>
      <c r="C26" s="52" t="s">
        <v>1592</v>
      </c>
      <c r="D26" s="160" t="s">
        <v>1430</v>
      </c>
      <c r="E26" s="7" t="s">
        <v>143</v>
      </c>
      <c r="F26" s="186">
        <v>20</v>
      </c>
      <c r="G26" s="7" t="s">
        <v>209</v>
      </c>
      <c r="H26" s="186"/>
      <c r="I26" s="186" t="str">
        <f>IF(表格1[[#This Row],[中(M)]]="","",IF(表格1[[#This Row],[計分方式]]="4C+1X",SUM(M26:Q26)+LARGE(R26:V26,1)&amp;"@",""))</f>
        <v/>
      </c>
      <c r="J26" s="186" t="str">
        <f>IF(表格1[[#This Row],[中(M)]]="","",IF(表格1[[#This Row],[計分方式]]="4C+2X",SUM(M26:Q26)+LARGE(R26:W26,1)+LARGE(R26:W26,2)&amp;"@",""))</f>
        <v/>
      </c>
      <c r="K26" s="186" t="str">
        <f>IF(表格1[[#This Row],[中(M)]]="","",IF(表格1[[#This Row],[計分方式]]="Best5",LARGE((N26,O26,P26,Q26,R26,S26,T26,U26,V26),1)+LARGE((N26,O26,P26,Q26,R26,S26,T26,U26,V26),2)+LARGE((N26,O26,P26,Q26,R26,S26,T26,U26,V26),3)+LARGE((N26,O26,P26,Q26,R26,S26,T26,U26,V26),4)+LARGE((N26,O26,P26,Q26,R26,S26,T26,U26,V26),5)&amp;"@",""))</f>
        <v/>
      </c>
      <c r="L26" s="186" t="str">
        <f>IF(表格1[[#This Row],[中(M)]]="","",IF(表格1[[#This Row],[計分方式]]="Best6",LARGE((N26,O26,P26,Q26,R26,S26,T26,U26,V26),1)+LARGE((N26,O26,P26,Q26,R26,S26,T26,U26,V26),2)+LARGE((N26,O26,P26,Q26,R26,S26,T26,U26,V26),3)+LARGE((N26,O26,P26,Q26,R26,S26,T26,U26,V26),4)+LARGE((N26,O26,P26,Q26,R26,S26,T26,U26,V26),5)+LARGE((N26,O26,P26,Q26,R26,S26,T26,U26,V26),6)&amp;"@",""))</f>
        <v/>
      </c>
      <c r="M26" s="7">
        <v>20</v>
      </c>
      <c r="N26" s="186">
        <v>4</v>
      </c>
      <c r="O26" s="186">
        <v>4</v>
      </c>
      <c r="P26" s="186">
        <v>4</v>
      </c>
      <c r="Q26" s="186">
        <v>4</v>
      </c>
      <c r="R26" s="186">
        <v>4</v>
      </c>
      <c r="S26" s="186">
        <v>3</v>
      </c>
      <c r="T26" s="186"/>
      <c r="U26" s="186"/>
      <c r="V26" s="186"/>
      <c r="W26" s="186" t="str">
        <f>IF(表格1[[#This Row],[中(LQ)]]="","",IF(表格1[[#This Row],[計分方式]]="4C+1X",SUM(AA26:AE26)+LARGE(AF26:AJ26,1)&amp;"@",""))</f>
        <v/>
      </c>
      <c r="X26" s="186" t="str">
        <f>IF(表格1[[#This Row],[中(LQ)]]="","",IF(表格1[[#This Row],[計分方式]]="4C+2X",SUM(AA26:AE26)+LARGE(AF26:AJ26,1)+LARGE(AF26:AJ26,2)&amp;"@",""))</f>
        <v/>
      </c>
      <c r="Y26" s="186" t="str">
        <f>IF(表格1[[#This Row],[中(LQ)]]="","",IF(表格1[[#This Row],[計分方式]]="Best5",LARGE((AB26,AC26,AD26,AE26,AF26,AG26,AH26,AI26,AJ26),1)+LARGE((AB26,AC26,AD26,AE26,AF26,AG26,AH26,AI26,AJ26),2)+LARGE((AB26,AC26,AD26,AE26,AF26,AG26,AH26,AI26,AJ26),3)+LARGE((AB26,AC26,AD26,AE26,AF26,AG26,AH26,AI26,AJ26),4)+LARGE((AB26,AC26,AD26,AE26,AF26,AG26,AH26,AI26,AJ26),5)&amp;"@",""))</f>
        <v/>
      </c>
      <c r="Z26" s="186" t="str">
        <f>IF(表格1[[#This Row],[中(LQ)]]="","",IF(表格1[[#This Row],[計分方式]]="Best6",LARGE((AB26,AC26,AD26,AE26,AF26,AG26,AH26,AI26,AJ26),1)+LARGE((AB26,AC26,AD26,AE26,AF26,AG26,AH26,AI26,AJ26),2)+LARGE((AB26,AC26,AD26,AE26,AF26,AG26,AH26,AI26,AJ26),3)+LARGE((AB26,AC26,AD26,AE26,AF26,AG26,AH26,AI26,AJ26),4)+LARGE((AB26,AC26,AD26,AE26,AF26,AG26,AH26,AI26,AJ26),5)+LARGE((AB26,AC26,AD26,AE26,AF26,AG26,AH26,AI26,AJ26),6)&amp;"@",""))</f>
        <v/>
      </c>
      <c r="AA26" s="7">
        <v>20</v>
      </c>
      <c r="AB26" s="186">
        <v>4</v>
      </c>
      <c r="AC26" s="186">
        <v>3</v>
      </c>
      <c r="AD26" s="186">
        <v>4</v>
      </c>
      <c r="AE26" s="186">
        <v>6</v>
      </c>
      <c r="AF26" s="186">
        <v>3</v>
      </c>
      <c r="AG26" s="186">
        <v>3</v>
      </c>
      <c r="AH26" s="186" t="s">
        <v>117</v>
      </c>
      <c r="AI26" s="186" t="s">
        <v>117</v>
      </c>
      <c r="AJ26" s="186"/>
      <c r="AK26" s="161" t="s">
        <v>210</v>
      </c>
    </row>
    <row r="27" spans="1:37" s="162" customFormat="1" ht="55.25" customHeight="1">
      <c r="A27" s="51" t="s">
        <v>211</v>
      </c>
      <c r="B27" s="52" t="s">
        <v>60</v>
      </c>
      <c r="C27" s="52" t="s">
        <v>212</v>
      </c>
      <c r="D27" s="160" t="s">
        <v>213</v>
      </c>
      <c r="E27" s="7" t="s">
        <v>1742</v>
      </c>
      <c r="F27" s="186">
        <v>45</v>
      </c>
      <c r="G27" s="7" t="s">
        <v>116</v>
      </c>
      <c r="H27" s="186"/>
      <c r="I27" s="186" t="str">
        <f>IF(表格1[[#This Row],[中(M)]]="","",IF(表格1[[#This Row],[計分方式]]="4C+1X",SUM(M27:Q27)+LARGE(R27:V27,1)&amp;"@",""))</f>
        <v/>
      </c>
      <c r="J27" s="186" t="str">
        <f>IF(表格1[[#This Row],[中(M)]]="","",IF(表格1[[#This Row],[計分方式]]="4C+2X",SUM(N27:Q27)+LARGE(R27:V27,1)+LARGE(R27:V27,2)&amp;"@",""))</f>
        <v>25@</v>
      </c>
      <c r="K27" s="186" t="str">
        <f>IF(表格1[[#This Row],[中(M)]]="","",IF(表格1[[#This Row],[計分方式]]="Best5",LARGE((N27,O27,P27,Q27,R27,S27,T27,U27,V27),1)+LARGE((N27,O27,P27,Q27,R27,S27,T27,U27,V27),2)+LARGE((N27,O27,P27,Q27,R27,S27,T27,U27,V27),3)+LARGE((N27,O27,P27,Q27,R27,S27,T27,U27,V27),4)+LARGE((N27,O27,P27,Q27,R27,S27,T27,U27,V27),5)&amp;"@",""))</f>
        <v/>
      </c>
      <c r="L27" s="186" t="str">
        <f>IF(表格1[[#This Row],[中(M)]]="","",IF(表格1[[#This Row],[計分方式]]="Best6",LARGE((N27,O27,P27,Q27,R27,S27,T27,U27,V27),1)+LARGE((N27,O27,P27,Q27,R27,S27,T27,U27,V27),2)+LARGE((N27,O27,P27,Q27,R27,S27,T27,U27,V27),3)+LARGE((N27,O27,P27,Q27,R27,S27,T27,U27,V27),4)+LARGE((N27,O27,P27,Q27,R27,S27,T27,U27,V27),5)+LARGE((N27,O27,P27,Q27,R27,S27,T27,U27,V27),6)&amp;"@",""))</f>
        <v/>
      </c>
      <c r="M27" s="186">
        <v>36.5</v>
      </c>
      <c r="N27" s="186">
        <v>4</v>
      </c>
      <c r="O27" s="186">
        <v>3</v>
      </c>
      <c r="P27" s="186">
        <v>4</v>
      </c>
      <c r="Q27" s="186">
        <v>4</v>
      </c>
      <c r="R27" s="186">
        <v>5</v>
      </c>
      <c r="S27" s="186">
        <v>5</v>
      </c>
      <c r="T27" s="186">
        <v>5</v>
      </c>
      <c r="U27" s="186" t="s">
        <v>117</v>
      </c>
      <c r="V27" s="186"/>
      <c r="W27" s="186" t="str">
        <f>IF(表格1[[#This Row],[中(LQ)]]="","",IF(表格1[[#This Row],[計分方式]]="4C+1X",SUM(AA27:AE27)+LARGE(AF27:AJ27,1)&amp;"@",""))</f>
        <v/>
      </c>
      <c r="X27" s="186" t="str">
        <f>IF(表格1[[#This Row],[中(LQ)]]="","",IF(表格1[[#This Row],[計分方式]]="4C+2X",SUM(AB27:AE27)+LARGE(AF27:AJ27,1)+LARGE(AF27:AJ27,2)&amp;"@",""))</f>
        <v>23@</v>
      </c>
      <c r="Y27" s="186" t="str">
        <f>IF(表格1[[#This Row],[中(LQ)]]="","",IF(表格1[[#This Row],[計分方式]]="Best5",LARGE((AB27,AC27,AD27,AE27,AF27,AG27,AH27,AI27,AJ27),1)+LARGE((AB27,AC27,AD27,AE27,AF27,AG27,AH27,AI27,AJ27),2)+LARGE((AB27,AC27,AD27,AE27,AF27,AG27,AH27,AI27,AJ27),3)+LARGE((AB27,AC27,AD27,AE27,AF27,AG27,AH27,AI27,AJ27),4)+LARGE((AB27,AC27,AD27,AE27,AF27,AG27,AH27,AI27,AJ27),5)&amp;"@",""))</f>
        <v/>
      </c>
      <c r="Z27" s="186" t="str">
        <f>IF(表格1[[#This Row],[中(LQ)]]="","",IF(表格1[[#This Row],[計分方式]]="Best6",LARGE((AB27,AC27,AD27,AE27,AF27,AG27,AH27,AI27,AJ27),1)+LARGE((AB27,AC27,AD27,AE27,AF27,AG27,AH27,AI27,AJ27),2)+LARGE((AB27,AC27,AD27,AE27,AF27,AG27,AH27,AI27,AJ27),3)+LARGE((AB27,AC27,AD27,AE27,AF27,AG27,AH27,AI27,AJ27),4)+LARGE((AB27,AC27,AD27,AE27,AF27,AG27,AH27,AI27,AJ27),5)+LARGE((AB27,AC27,AD27,AE27,AF27,AG27,AH27,AI27,AJ27),6)&amp;"@",""))</f>
        <v/>
      </c>
      <c r="AA27" s="186">
        <v>36</v>
      </c>
      <c r="AB27" s="186">
        <v>4</v>
      </c>
      <c r="AC27" s="186">
        <v>3</v>
      </c>
      <c r="AD27" s="186">
        <v>4</v>
      </c>
      <c r="AE27" s="186">
        <v>4</v>
      </c>
      <c r="AF27" s="186">
        <v>4</v>
      </c>
      <c r="AG27" s="186">
        <v>4</v>
      </c>
      <c r="AH27" s="186"/>
      <c r="AI27" s="186" t="s">
        <v>117</v>
      </c>
      <c r="AJ27" s="186"/>
      <c r="AK27" s="161" t="s">
        <v>214</v>
      </c>
    </row>
    <row r="28" spans="1:37" s="162" customFormat="1" ht="55.25" customHeight="1">
      <c r="A28" s="51" t="s">
        <v>215</v>
      </c>
      <c r="B28" s="52" t="s">
        <v>60</v>
      </c>
      <c r="C28" s="52" t="s">
        <v>216</v>
      </c>
      <c r="D28" s="160" t="s">
        <v>217</v>
      </c>
      <c r="E28" s="7" t="s">
        <v>1742</v>
      </c>
      <c r="F28" s="186">
        <v>25</v>
      </c>
      <c r="G28" s="7" t="s">
        <v>126</v>
      </c>
      <c r="H28" s="186"/>
      <c r="I28" s="186" t="str">
        <f>IF(表格1[[#This Row],[中(M)]]="","",IF(表格1[[#This Row],[計分方式]]="4C+1X",SUM(M28:Q28)+LARGE(R28:V28,1)&amp;"@",""))</f>
        <v/>
      </c>
      <c r="J28" s="186" t="str">
        <f>IF(表格1[[#This Row],[中(M)]]="","",IF(表格1[[#This Row],[計分方式]]="4C+2X",SUM(M28:Q28)+LARGE(R28:W28,1)+LARGE(R28:W28,2)&amp;"@",""))</f>
        <v/>
      </c>
      <c r="K28" s="186" t="str">
        <f>IF(表格1[[#This Row],[中(M)]]="","",IF(表格1[[#This Row],[計分方式]]="Best5",LARGE((N28,O28,P28,Q28,R28,S28,T28,U28,V28),1)+LARGE((N28,O28,P28,Q28,R28,S28,T28,U28,V28),2)+LARGE((N28,O28,P28,Q28,R28,S28,T28,U28,V28),3)+LARGE((N28,O28,P28,Q28,R28,S28,T28,U28,V28),4)+LARGE((N28,O28,P28,Q28,R28,S28,T28,U28,V28),5)&amp;"@",""))</f>
        <v/>
      </c>
      <c r="L28" s="186" t="str">
        <f>IF(表格1[[#This Row],[中(M)]]="","",IF(表格1[[#This Row],[計分方式]]="Best6",LARGE((N28,O28,P28,Q28,R28,S28,T28,U28,V28),1)+LARGE((N28,O28,P28,Q28,R28,S28,T28,U28,V28),2)+LARGE((N28,O28,P28,Q28,R28,S28,T28,U28,V28),3)+LARGE((N28,O28,P28,Q28,R28,S28,T28,U28,V28),4)+LARGE((N28,O28,P28,Q28,R28,S28,T28,U28,V28),5)+LARGE((N28,O28,P28,Q28,R28,S28,T28,U28,V28),6)&amp;"@",""))</f>
        <v>24@</v>
      </c>
      <c r="M28" s="186">
        <v>33</v>
      </c>
      <c r="N28" s="186">
        <v>4</v>
      </c>
      <c r="O28" s="186">
        <v>5</v>
      </c>
      <c r="P28" s="186">
        <v>3</v>
      </c>
      <c r="Q28" s="186">
        <v>3</v>
      </c>
      <c r="R28" s="186">
        <v>5</v>
      </c>
      <c r="S28" s="186">
        <v>4</v>
      </c>
      <c r="T28" s="186" t="s">
        <v>117</v>
      </c>
      <c r="U28" s="186" t="s">
        <v>117</v>
      </c>
      <c r="V28" s="186"/>
      <c r="W28" s="186" t="str">
        <f>IF(表格1[[#This Row],[中(LQ)]]="","",IF(表格1[[#This Row],[計分方式]]="4C+1X",SUM(AA28:AE28)+LARGE(AF28:AJ28,1)&amp;"@",""))</f>
        <v/>
      </c>
      <c r="X28" s="186" t="str">
        <f>IF(表格1[[#This Row],[中(LQ)]]="","",IF(表格1[[#This Row],[計分方式]]="4C+2X",SUM(AA28:AE28)+LARGE(AF28:AJ28,1)+LARGE(AF28:AJ28,2)&amp;"@",""))</f>
        <v/>
      </c>
      <c r="Y28" s="186" t="str">
        <f>IF(表格1[[#This Row],[中(LQ)]]="","",IF(表格1[[#This Row],[計分方式]]="Best5",LARGE((AB28,AC28,AD28,AE28,AF28,AG28,AH28,AI28,AJ28),1)+LARGE((AB28,AC28,AD28,AE28,AF28,AG28,AH28,AI28,AJ28),2)+LARGE((AB28,AC28,AD28,AE28,AF28,AG28,AH28,AI28,AJ28),3)+LARGE((AB28,AC28,AD28,AE28,AF28,AG28,AH28,AI28,AJ28),4)+LARGE((AB28,AC28,AD28,AE28,AF28,AG28,AH28,AI28,AJ28),5)&amp;"@",""))</f>
        <v/>
      </c>
      <c r="Z28" s="186" t="str">
        <f>IF(表格1[[#This Row],[中(LQ)]]="","",IF(表格1[[#This Row],[計分方式]]="Best6",LARGE((AB28,AC28,AD28,AE28,AF28,AG28,AH28,AI28,AJ28),1)+LARGE((AB28,AC28,AD28,AE28,AF28,AG28,AH28,AI28,AJ28),2)+LARGE((AB28,AC28,AD28,AE28,AF28,AG28,AH28,AI28,AJ28),3)+LARGE((AB28,AC28,AD28,AE28,AF28,AG28,AH28,AI28,AJ28),4)+LARGE((AB28,AC28,AD28,AE28,AF28,AG28,AH28,AI28,AJ28),5)+LARGE((AB28,AC28,AD28,AE28,AF28,AG28,AH28,AI28,AJ28),6)&amp;"@",""))</f>
        <v>24@</v>
      </c>
      <c r="AA28" s="7">
        <v>32</v>
      </c>
      <c r="AB28" s="186">
        <v>5</v>
      </c>
      <c r="AC28" s="186">
        <v>4</v>
      </c>
      <c r="AD28" s="186">
        <v>4</v>
      </c>
      <c r="AE28" s="186">
        <v>4</v>
      </c>
      <c r="AF28" s="186">
        <v>4</v>
      </c>
      <c r="AG28" s="186">
        <v>3</v>
      </c>
      <c r="AH28" s="186" t="s">
        <v>117</v>
      </c>
      <c r="AI28" s="186" t="s">
        <v>117</v>
      </c>
      <c r="AJ28" s="186"/>
      <c r="AK28" s="52" t="s">
        <v>218</v>
      </c>
    </row>
    <row r="29" spans="1:37" s="162" customFormat="1" ht="55.25" customHeight="1">
      <c r="A29" s="51" t="s">
        <v>219</v>
      </c>
      <c r="B29" s="52" t="s">
        <v>60</v>
      </c>
      <c r="C29" s="52" t="s">
        <v>220</v>
      </c>
      <c r="D29" s="160" t="s">
        <v>221</v>
      </c>
      <c r="E29" s="7" t="s">
        <v>143</v>
      </c>
      <c r="F29" s="186">
        <v>45</v>
      </c>
      <c r="G29" s="7" t="s">
        <v>182</v>
      </c>
      <c r="H29" s="186"/>
      <c r="I29" s="186" t="str">
        <f>IF(表格1[[#This Row],[中(M)]]="","",IF(表格1[[#This Row],[計分方式]]="4C+1X",SUM(M29:Q29)+LARGE(R29:V29,1)&amp;"@",""))</f>
        <v/>
      </c>
      <c r="J29" s="186" t="str">
        <f>IF(表格1[[#This Row],[中(M)]]="","",IF(表格1[[#This Row],[計分方式]]="4C+2X",SUM(M29:Q29)+LARGE(R29:W29,1)+LARGE(R29:W29,2)&amp;"@",""))</f>
        <v/>
      </c>
      <c r="K29" s="186" t="str">
        <f>IF(表格1[[#This Row],[中(M)]]="","",IF(表格1[[#This Row],[計分方式]]="Best5",LARGE((N29,O29,P29,Q29,R29,S29,T29,U29,V29),1)+LARGE((N29,O29,P29,Q29,R29,S29,T29,U29,V29),2)+LARGE((N29,O29,P29,Q29,R29,S29,T29,U29,V29),3)+LARGE((N29,O29,P29,Q29,R29,S29,T29,U29,V29),4)+LARGE((N29,O29,P29,Q29,R29,S29,T29,U29,V29),5)&amp;"@",""))</f>
        <v>20@</v>
      </c>
      <c r="L29" s="186" t="str">
        <f>IF(表格1[[#This Row],[中(M)]]="","",IF(表格1[[#This Row],[計分方式]]="Best6",LARGE((N29,O29,P29,Q29,R29,S29,T29,U29,V29),1)+LARGE((N29,O29,P29,Q29,R29,S29,T29,U29,V29),2)+LARGE((N29,O29,P29,Q29,R29,S29,T29,U29,V29),3)+LARGE((N29,O29,P29,Q29,R29,S29,T29,U29,V29),4)+LARGE((N29,O29,P29,Q29,R29,S29,T29,U29,V29),5)+LARGE((N29,O29,P29,Q29,R29,S29,T29,U29,V29),6)&amp;"@",""))</f>
        <v/>
      </c>
      <c r="M29" s="186">
        <v>22</v>
      </c>
      <c r="N29" s="186">
        <v>4</v>
      </c>
      <c r="O29" s="186">
        <v>4</v>
      </c>
      <c r="P29" s="186">
        <v>4</v>
      </c>
      <c r="Q29" s="186">
        <v>4</v>
      </c>
      <c r="R29" s="186">
        <v>4</v>
      </c>
      <c r="S29" s="186">
        <v>3</v>
      </c>
      <c r="T29" s="186" t="s">
        <v>117</v>
      </c>
      <c r="U29" s="186" t="s">
        <v>117</v>
      </c>
      <c r="V29" s="186"/>
      <c r="W29" s="186" t="str">
        <f>IF(表格1[[#This Row],[中(LQ)]]="","",IF(表格1[[#This Row],[計分方式]]="4C+1X",SUM(AA29:AE29)+LARGE(AF29:AJ29,1)&amp;"@",""))</f>
        <v/>
      </c>
      <c r="X29" s="186" t="str">
        <f>IF(表格1[[#This Row],[中(LQ)]]="","",IF(表格1[[#This Row],[計分方式]]="4C+2X",SUM(AA29:AE29)+LARGE(AF29:AJ29,1)+LARGE(AF29:AJ29,2)&amp;"@",""))</f>
        <v/>
      </c>
      <c r="Y29" s="186" t="str">
        <f>IF(表格1[[#This Row],[中(LQ)]]="","",IF(表格1[[#This Row],[計分方式]]="Best5",LARGE((AB29,AC29,AD29,AE29,AF29,AG29,AH29,AI29,AJ29),1)+LARGE((AB29,AC29,AD29,AE29,AF29,AG29,AH29,AI29,AJ29),2)+LARGE((AB29,AC29,AD29,AE29,AF29,AG29,AH29,AI29,AJ29),3)+LARGE((AB29,AC29,AD29,AE29,AF29,AG29,AH29,AI29,AJ29),4)+LARGE((AB29,AC29,AD29,AE29,AF29,AG29,AH29,AI29,AJ29),5)&amp;"@",""))</f>
        <v>20@</v>
      </c>
      <c r="Z29" s="186" t="str">
        <f>IF(表格1[[#This Row],[中(LQ)]]="","",IF(表格1[[#This Row],[計分方式]]="Best6",LARGE((AB29,AC29,AD29,AE29,AF29,AG29,AH29,AI29,AJ29),1)+LARGE((AB29,AC29,AD29,AE29,AF29,AG29,AH29,AI29,AJ29),2)+LARGE((AB29,AC29,AD29,AE29,AF29,AG29,AH29,AI29,AJ29),3)+LARGE((AB29,AC29,AD29,AE29,AF29,AG29,AH29,AI29,AJ29),4)+LARGE((AB29,AC29,AD29,AE29,AF29,AG29,AH29,AI29,AJ29),5)+LARGE((AB29,AC29,AD29,AE29,AF29,AG29,AH29,AI29,AJ29),6)&amp;"@",""))</f>
        <v/>
      </c>
      <c r="AA29" s="186">
        <v>22</v>
      </c>
      <c r="AB29" s="186">
        <v>4</v>
      </c>
      <c r="AC29" s="186">
        <v>4</v>
      </c>
      <c r="AD29" s="186">
        <v>5</v>
      </c>
      <c r="AE29" s="186">
        <v>4</v>
      </c>
      <c r="AF29" s="186">
        <v>3</v>
      </c>
      <c r="AG29" s="186">
        <v>3</v>
      </c>
      <c r="AH29" s="186" t="s">
        <v>117</v>
      </c>
      <c r="AI29" s="186" t="s">
        <v>117</v>
      </c>
      <c r="AJ29" s="186"/>
      <c r="AK29" s="161" t="s">
        <v>222</v>
      </c>
    </row>
    <row r="30" spans="1:37" s="162" customFormat="1" ht="55.25" customHeight="1">
      <c r="A30" s="51" t="s">
        <v>223</v>
      </c>
      <c r="B30" s="52" t="s">
        <v>60</v>
      </c>
      <c r="C30" s="52" t="s">
        <v>224</v>
      </c>
      <c r="D30" s="160" t="s">
        <v>225</v>
      </c>
      <c r="E30" s="7" t="s">
        <v>1742</v>
      </c>
      <c r="F30" s="186">
        <v>63</v>
      </c>
      <c r="G30" s="7" t="s">
        <v>116</v>
      </c>
      <c r="H30" s="186"/>
      <c r="I30" s="186" t="str">
        <f>IF(表格1[[#This Row],[中(M)]]="","",IF(表格1[[#This Row],[計分方式]]="4C+1X",SUM(M30:Q30)+LARGE(R30:V30,1)&amp;"@",""))</f>
        <v/>
      </c>
      <c r="J30" s="186" t="str">
        <f>IF(表格1[[#This Row],[中(M)]]="","",IF(表格1[[#This Row],[計分方式]]="4C+2X",SUM(N30:Q30)+LARGE(R30:V30,1)+LARGE(R30:V30,2)&amp;"@",""))</f>
        <v>23@</v>
      </c>
      <c r="K30" s="186" t="str">
        <f>IF(表格1[[#This Row],[中(M)]]="","",IF(表格1[[#This Row],[計分方式]]="Best5",LARGE((N30,O30,P30,Q30,R30,S30,T30,U30,V30),1)+LARGE((N30,O30,P30,Q30,R30,S30,T30,U30,V30),2)+LARGE((N30,O30,P30,Q30,R30,S30,T30,U30,V30),3)+LARGE((N30,O30,P30,Q30,R30,S30,T30,U30,V30),4)+LARGE((N30,O30,P30,Q30,R30,S30,T30,U30,V30),5)&amp;"@",""))</f>
        <v/>
      </c>
      <c r="L30" s="186" t="str">
        <f>IF(表格1[[#This Row],[中(M)]]="","",IF(表格1[[#This Row],[計分方式]]="Best6",LARGE((N30,O30,P30,Q30,R30,S30,T30,U30,V30),1)+LARGE((N30,O30,P30,Q30,R30,S30,T30,U30,V30),2)+LARGE((N30,O30,P30,Q30,R30,S30,T30,U30,V30),3)+LARGE((N30,O30,P30,Q30,R30,S30,T30,U30,V30),4)+LARGE((N30,O30,P30,Q30,R30,S30,T30,U30,V30),5)+LARGE((N30,O30,P30,Q30,R30,S30,T30,U30,V30),6)&amp;"@",""))</f>
        <v/>
      </c>
      <c r="M30" s="7">
        <v>24.5</v>
      </c>
      <c r="N30" s="186">
        <v>4</v>
      </c>
      <c r="O30" s="186">
        <v>3</v>
      </c>
      <c r="P30" s="186">
        <v>4</v>
      </c>
      <c r="Q30" s="186">
        <v>4</v>
      </c>
      <c r="R30" s="186">
        <v>4</v>
      </c>
      <c r="S30" s="186">
        <v>4</v>
      </c>
      <c r="T30" s="186"/>
      <c r="U30" s="186" t="s">
        <v>226</v>
      </c>
      <c r="V30" s="186"/>
      <c r="W30" s="186" t="str">
        <f>IF(表格1[[#This Row],[中(LQ)]]="","",IF(表格1[[#This Row],[計分方式]]="4C+1X",SUM(AA30:AE30)+LARGE(AF30:AJ30,1)&amp;"@",""))</f>
        <v/>
      </c>
      <c r="X30" s="186" t="str">
        <f>IF(表格1[[#This Row],[中(LQ)]]="","",IF(表格1[[#This Row],[計分方式]]="4C+2X",SUM(AB30:AE30)+LARGE(AF30:AJ30,1)+LARGE(AF30:AJ30,2)&amp;"@",""))</f>
        <v>22@</v>
      </c>
      <c r="Y30" s="186" t="str">
        <f>IF(表格1[[#This Row],[中(LQ)]]="","",IF(表格1[[#This Row],[計分方式]]="Best5",LARGE((AB30,AC30,AD30,AE30,AF30,AG30,AH30,AI30,AJ30),1)+LARGE((AB30,AC30,AD30,AE30,AF30,AG30,AH30,AI30,AJ30),2)+LARGE((AB30,AC30,AD30,AE30,AF30,AG30,AH30,AI30,AJ30),3)+LARGE((AB30,AC30,AD30,AE30,AF30,AG30,AH30,AI30,AJ30),4)+LARGE((AB30,AC30,AD30,AE30,AF30,AG30,AH30,AI30,AJ30),5)&amp;"@",""))</f>
        <v/>
      </c>
      <c r="Z30" s="186" t="str">
        <f>IF(表格1[[#This Row],[中(LQ)]]="","",IF(表格1[[#This Row],[計分方式]]="Best6",LARGE((AB30,AC30,AD30,AE30,AF30,AG30,AH30,AI30,AJ30),1)+LARGE((AB30,AC30,AD30,AE30,AF30,AG30,AH30,AI30,AJ30),2)+LARGE((AB30,AC30,AD30,AE30,AF30,AG30,AH30,AI30,AJ30),3)+LARGE((AB30,AC30,AD30,AE30,AF30,AG30,AH30,AI30,AJ30),4)+LARGE((AB30,AC30,AD30,AE30,AF30,AG30,AH30,AI30,AJ30),5)+LARGE((AB30,AC30,AD30,AE30,AF30,AG30,AH30,AI30,AJ30),6)&amp;"@",""))</f>
        <v/>
      </c>
      <c r="AA30" s="7">
        <v>24</v>
      </c>
      <c r="AB30" s="186">
        <v>3</v>
      </c>
      <c r="AC30" s="186">
        <v>4</v>
      </c>
      <c r="AD30" s="186">
        <v>3</v>
      </c>
      <c r="AE30" s="186">
        <v>4</v>
      </c>
      <c r="AF30" s="186">
        <v>4</v>
      </c>
      <c r="AG30" s="186">
        <v>4</v>
      </c>
      <c r="AH30" s="186" t="s">
        <v>117</v>
      </c>
      <c r="AI30" s="186" t="s">
        <v>117</v>
      </c>
      <c r="AJ30" s="186"/>
      <c r="AK30" s="161" t="s">
        <v>227</v>
      </c>
    </row>
    <row r="31" spans="1:37" s="162" customFormat="1" ht="55.25" customHeight="1">
      <c r="A31" s="51" t="s">
        <v>228</v>
      </c>
      <c r="B31" s="52" t="s">
        <v>60</v>
      </c>
      <c r="C31" s="163" t="s">
        <v>229</v>
      </c>
      <c r="D31" s="164" t="s">
        <v>230</v>
      </c>
      <c r="E31" s="186" t="s">
        <v>143</v>
      </c>
      <c r="F31" s="7">
        <v>25</v>
      </c>
      <c r="G31" s="7" t="s">
        <v>116</v>
      </c>
      <c r="H31" s="7"/>
      <c r="I31" s="186" t="str">
        <f>IF(表格1[[#This Row],[中(M)]]="","",IF(表格1[[#This Row],[計分方式]]="4C+1X",SUM(M31:Q31)+LARGE(R31:V31,1)&amp;"@",""))</f>
        <v/>
      </c>
      <c r="J31" s="186" t="str">
        <f>IF(表格1[[#This Row],[中(M)]]="","",IF(表格1[[#This Row],[計分方式]]="4C+2X",SUM(N31:Q31)+LARGE(R31:V31,1)+LARGE(R31:V31,2)&amp;"@",""))</f>
        <v>24@</v>
      </c>
      <c r="K31" s="186" t="str">
        <f>IF(表格1[[#This Row],[中(M)]]="","",IF(表格1[[#This Row],[計分方式]]="Best5",LARGE((N31,O31,P31,Q31,R31,S31,T31,U31,V31),1)+LARGE((N31,O31,P31,Q31,R31,S31,T31,U31,V31),2)+LARGE((N31,O31,P31,Q31,R31,S31,T31,U31,V31),3)+LARGE((N31,O31,P31,Q31,R31,S31,T31,U31,V31),4)+LARGE((N31,O31,P31,Q31,R31,S31,T31,U31,V31),5)&amp;"@",""))</f>
        <v/>
      </c>
      <c r="L31" s="186" t="str">
        <f>IF(表格1[[#This Row],[中(M)]]="","",IF(表格1[[#This Row],[計分方式]]="Best6",LARGE((N31,O31,P31,Q31,R31,S31,T31,U31,V31),1)+LARGE((N31,O31,P31,Q31,R31,S31,T31,U31,V31),2)+LARGE((N31,O31,P31,Q31,R31,S31,T31,U31,V31),3)+LARGE((N31,O31,P31,Q31,R31,S31,T31,U31,V31),4)+LARGE((N31,O31,P31,Q31,R31,S31,T31,U31,V31),5)+LARGE((N31,O31,P31,Q31,R31,S31,T31,U31,V31),6)&amp;"@",""))</f>
        <v/>
      </c>
      <c r="M31" s="7">
        <v>32</v>
      </c>
      <c r="N31" s="7">
        <v>4</v>
      </c>
      <c r="O31" s="7">
        <v>4</v>
      </c>
      <c r="P31" s="7">
        <v>4</v>
      </c>
      <c r="Q31" s="7">
        <v>4</v>
      </c>
      <c r="R31" s="7">
        <v>4</v>
      </c>
      <c r="S31" s="7">
        <v>4</v>
      </c>
      <c r="T31" s="7">
        <v>3</v>
      </c>
      <c r="U31" s="7"/>
      <c r="V31" s="7"/>
      <c r="W31" s="186" t="str">
        <f>IF(表格1[[#This Row],[中(LQ)]]="","",IF(表格1[[#This Row],[計分方式]]="4C+1X",SUM(AA31:AE31)+LARGE(AF31:AJ31,1)&amp;"@",""))</f>
        <v/>
      </c>
      <c r="X31" s="186" t="str">
        <f>IF(表格1[[#This Row],[中(LQ)]]="","",IF(表格1[[#This Row],[計分方式]]="4C+2X",SUM(AB31:AE31)+LARGE(AF31:AJ31,1)+LARGE(AF31:AJ31,2)&amp;"@",""))</f>
        <v>23@</v>
      </c>
      <c r="Y31" s="186" t="str">
        <f>IF(表格1[[#This Row],[中(LQ)]]="","",IF(表格1[[#This Row],[計分方式]]="Best5",LARGE((AB31,AC31,AD31,AE31,AF31,AG31,AH31,AI31,AJ31),1)+LARGE((AB31,AC31,AD31,AE31,AF31,AG31,AH31,AI31,AJ31),2)+LARGE((AB31,AC31,AD31,AE31,AF31,AG31,AH31,AI31,AJ31),3)+LARGE((AB31,AC31,AD31,AE31,AF31,AG31,AH31,AI31,AJ31),4)+LARGE((AB31,AC31,AD31,AE31,AF31,AG31,AH31,AI31,AJ31),5)&amp;"@",""))</f>
        <v/>
      </c>
      <c r="Z31" s="186" t="str">
        <f>IF(表格1[[#This Row],[中(LQ)]]="","",IF(表格1[[#This Row],[計分方式]]="Best6",LARGE((AB31,AC31,AD31,AE31,AF31,AG31,AH31,AI31,AJ31),1)+LARGE((AB31,AC31,AD31,AE31,AF31,AG31,AH31,AI31,AJ31),2)+LARGE((AB31,AC31,AD31,AE31,AF31,AG31,AH31,AI31,AJ31),3)+LARGE((AB31,AC31,AD31,AE31,AF31,AG31,AH31,AI31,AJ31),4)+LARGE((AB31,AC31,AD31,AE31,AF31,AG31,AH31,AI31,AJ31),5)+LARGE((AB31,AC31,AD31,AE31,AF31,AG31,AH31,AI31,AJ31),6)&amp;"@",""))</f>
        <v/>
      </c>
      <c r="AA31" s="7">
        <v>31</v>
      </c>
      <c r="AB31" s="7">
        <v>5</v>
      </c>
      <c r="AC31" s="7">
        <v>4</v>
      </c>
      <c r="AD31" s="7">
        <v>3</v>
      </c>
      <c r="AE31" s="7">
        <v>4</v>
      </c>
      <c r="AF31" s="7">
        <v>4</v>
      </c>
      <c r="AG31" s="7">
        <v>3</v>
      </c>
      <c r="AH31" s="7"/>
      <c r="AI31" s="7"/>
      <c r="AJ31" s="7"/>
      <c r="AK31" s="52" t="s">
        <v>1616</v>
      </c>
    </row>
    <row r="32" spans="1:37" s="162" customFormat="1" ht="55.25" customHeight="1">
      <c r="A32" s="51" t="s">
        <v>231</v>
      </c>
      <c r="B32" s="52" t="s">
        <v>60</v>
      </c>
      <c r="C32" s="52" t="s">
        <v>232</v>
      </c>
      <c r="D32" s="160" t="s">
        <v>233</v>
      </c>
      <c r="E32" s="7" t="s">
        <v>143</v>
      </c>
      <c r="F32" s="186">
        <v>10</v>
      </c>
      <c r="G32" s="7" t="s">
        <v>182</v>
      </c>
      <c r="H32" s="186"/>
      <c r="I32" s="186" t="str">
        <f>IF(表格1[[#This Row],[中(M)]]="","",IF(表格1[[#This Row],[計分方式]]="4C+1X",SUM(M32:Q32)+LARGE(R32:V32,1)&amp;"@",""))</f>
        <v/>
      </c>
      <c r="J32" s="186" t="str">
        <f>IF(表格1[[#This Row],[中(M)]]="","",IF(表格1[[#This Row],[計分方式]]="4C+2X",SUM(M32:Q32)+LARGE(R32:W32,1)+LARGE(R32:W32,2)&amp;"@",""))</f>
        <v/>
      </c>
      <c r="K32" s="186" t="str">
        <f>IF(表格1[[#This Row],[中(M)]]="","",IF(表格1[[#This Row],[計分方式]]="Best5",LARGE((N32,O32,P32,Q32,R32,S32,T32,U32,V32),1)+LARGE((N32,O32,P32,Q32,R32,S32,T32,U32,V32),2)+LARGE((N32,O32,P32,Q32,R32,S32,T32,U32,V32),3)+LARGE((N32,O32,P32,Q32,R32,S32,T32,U32,V32),4)+LARGE((N32,O32,P32,Q32,R32,S32,T32,U32,V32),5)&amp;"@",""))</f>
        <v>21@</v>
      </c>
      <c r="L32" s="186" t="str">
        <f>IF(表格1[[#This Row],[中(M)]]="","",IF(表格1[[#This Row],[計分方式]]="Best6",LARGE((N32,O32,P32,Q32,R32,S32,T32,U32,V32),1)+LARGE((N32,O32,P32,Q32,R32,S32,T32,U32,V32),2)+LARGE((N32,O32,P32,Q32,R32,S32,T32,U32,V32),3)+LARGE((N32,O32,P32,Q32,R32,S32,T32,U32,V32),4)+LARGE((N32,O32,P32,Q32,R32,S32,T32,U32,V32),5)+LARGE((N32,O32,P32,Q32,R32,S32,T32,U32,V32),6)&amp;"@",""))</f>
        <v/>
      </c>
      <c r="M32" s="186">
        <v>25</v>
      </c>
      <c r="N32" s="186">
        <v>4</v>
      </c>
      <c r="O32" s="186">
        <v>4</v>
      </c>
      <c r="P32" s="186">
        <v>4</v>
      </c>
      <c r="Q32" s="186">
        <v>4</v>
      </c>
      <c r="R32" s="186">
        <v>5</v>
      </c>
      <c r="S32" s="186">
        <v>3</v>
      </c>
      <c r="T32" s="186" t="s">
        <v>234</v>
      </c>
      <c r="U32" s="186" t="s">
        <v>234</v>
      </c>
      <c r="V32" s="186"/>
      <c r="W32" s="186" t="str">
        <f>IF(表格1[[#This Row],[中(LQ)]]="","",IF(表格1[[#This Row],[計分方式]]="4C+1X",SUM(AA32:AE32)+LARGE(AF32:AJ32,1)&amp;"@",""))</f>
        <v/>
      </c>
      <c r="X32" s="186" t="str">
        <f>IF(表格1[[#This Row],[中(LQ)]]="","",IF(表格1[[#This Row],[計分方式]]="4C+2X",SUM(AA32:AE32)+LARGE(AF32:AJ32,1)+LARGE(AF32:AJ32,2)&amp;"@",""))</f>
        <v/>
      </c>
      <c r="Y32" s="186" t="str">
        <f>IF(表格1[[#This Row],[中(LQ)]]="","",IF(表格1[[#This Row],[計分方式]]="Best5",LARGE((AB32,AC32,AD32,AE32,AF32,AG32,AH32,AI32,AJ32),1)+LARGE((AB32,AC32,AD32,AE32,AF32,AG32,AH32,AI32,AJ32),2)+LARGE((AB32,AC32,AD32,AE32,AF32,AG32,AH32,AI32,AJ32),3)+LARGE((AB32,AC32,AD32,AE32,AF32,AG32,AH32,AI32,AJ32),4)+LARGE((AB32,AC32,AD32,AE32,AF32,AG32,AH32,AI32,AJ32),5)&amp;"@",""))</f>
        <v>21@</v>
      </c>
      <c r="Z32" s="186" t="str">
        <f>IF(表格1[[#This Row],[中(LQ)]]="","",IF(表格1[[#This Row],[計分方式]]="Best6",LARGE((AB32,AC32,AD32,AE32,AF32,AG32,AH32,AI32,AJ32),1)+LARGE((AB32,AC32,AD32,AE32,AF32,AG32,AH32,AI32,AJ32),2)+LARGE((AB32,AC32,AD32,AE32,AF32,AG32,AH32,AI32,AJ32),3)+LARGE((AB32,AC32,AD32,AE32,AF32,AG32,AH32,AI32,AJ32),4)+LARGE((AB32,AC32,AD32,AE32,AF32,AG32,AH32,AI32,AJ32),5)+LARGE((AB32,AC32,AD32,AE32,AF32,AG32,AH32,AI32,AJ32),6)&amp;"@",""))</f>
        <v/>
      </c>
      <c r="AA32" s="186">
        <v>25</v>
      </c>
      <c r="AB32" s="186">
        <v>3</v>
      </c>
      <c r="AC32" s="186">
        <v>4</v>
      </c>
      <c r="AD32" s="186">
        <v>5</v>
      </c>
      <c r="AE32" s="186">
        <v>4</v>
      </c>
      <c r="AF32" s="186">
        <v>4</v>
      </c>
      <c r="AG32" s="186">
        <v>4</v>
      </c>
      <c r="AH32" s="186" t="s">
        <v>234</v>
      </c>
      <c r="AI32" s="186" t="s">
        <v>234</v>
      </c>
      <c r="AJ32" s="186"/>
      <c r="AK32" s="161" t="s">
        <v>235</v>
      </c>
    </row>
    <row r="33" spans="1:37" s="162" customFormat="1" ht="55.25" customHeight="1">
      <c r="A33" s="51" t="s">
        <v>236</v>
      </c>
      <c r="B33" s="52" t="s">
        <v>60</v>
      </c>
      <c r="C33" s="52" t="s">
        <v>237</v>
      </c>
      <c r="D33" s="160" t="s">
        <v>238</v>
      </c>
      <c r="E33" s="7" t="s">
        <v>143</v>
      </c>
      <c r="F33" s="186">
        <v>20</v>
      </c>
      <c r="G33" s="7" t="s">
        <v>182</v>
      </c>
      <c r="H33" s="186"/>
      <c r="I33" s="186" t="str">
        <f>IF(表格1[[#This Row],[中(M)]]="","",IF(表格1[[#This Row],[計分方式]]="4C+1X",SUM(M33:Q33)+LARGE(R33:V33,1)&amp;"@",""))</f>
        <v/>
      </c>
      <c r="J33" s="186" t="str">
        <f>IF(表格1[[#This Row],[中(M)]]="","",IF(表格1[[#This Row],[計分方式]]="4C+2X",SUM(M33:Q33)+LARGE(R33:W33,1)+LARGE(R33:W33,2)&amp;"@",""))</f>
        <v/>
      </c>
      <c r="K33" s="186" t="str">
        <f>IF(表格1[[#This Row],[中(M)]]="","",IF(表格1[[#This Row],[計分方式]]="Best5",LARGE((N33,O33,P33,Q33,R33,S33,T33,U33,V33),1)+LARGE((N33,O33,P33,Q33,R33,S33,T33,U33,V33),2)+LARGE((N33,O33,P33,Q33,R33,S33,T33,U33,V33),3)+LARGE((N33,O33,P33,Q33,R33,S33,T33,U33,V33),4)+LARGE((N33,O33,P33,Q33,R33,S33,T33,U33,V33),5)&amp;"@",""))</f>
        <v>21@</v>
      </c>
      <c r="L33" s="186" t="str">
        <f>IF(表格1[[#This Row],[中(M)]]="","",IF(表格1[[#This Row],[計分方式]]="Best6",LARGE((N33,O33,P33,Q33,R33,S33,T33,U33,V33),1)+LARGE((N33,O33,P33,Q33,R33,S33,T33,U33,V33),2)+LARGE((N33,O33,P33,Q33,R33,S33,T33,U33,V33),3)+LARGE((N33,O33,P33,Q33,R33,S33,T33,U33,V33),4)+LARGE((N33,O33,P33,Q33,R33,S33,T33,U33,V33),5)+LARGE((N33,O33,P33,Q33,R33,S33,T33,U33,V33),6)&amp;"@",""))</f>
        <v/>
      </c>
      <c r="M33" s="186">
        <v>28</v>
      </c>
      <c r="N33" s="186">
        <v>6</v>
      </c>
      <c r="O33" s="186">
        <v>4</v>
      </c>
      <c r="P33" s="186">
        <v>4</v>
      </c>
      <c r="Q33" s="186">
        <v>4</v>
      </c>
      <c r="R33" s="186">
        <v>3</v>
      </c>
      <c r="S33" s="186">
        <v>3</v>
      </c>
      <c r="T33" s="186"/>
      <c r="U33" s="186"/>
      <c r="V33" s="186"/>
      <c r="W33" s="186" t="str">
        <f>IF(表格1[[#This Row],[中(LQ)]]="","",IF(表格1[[#This Row],[計分方式]]="4C+1X",SUM(AA33:AE33)+LARGE(AF33:AJ33,1)&amp;"@",""))</f>
        <v/>
      </c>
      <c r="X33" s="186" t="str">
        <f>IF(表格1[[#This Row],[中(LQ)]]="","",IF(表格1[[#This Row],[計分方式]]="4C+2X",SUM(AA33:AE33)+LARGE(AF33:AJ33,1)+LARGE(AF33:AJ33,2)&amp;"@",""))</f>
        <v/>
      </c>
      <c r="Y33" s="186" t="str">
        <f>IF(表格1[[#This Row],[中(LQ)]]="","",IF(表格1[[#This Row],[計分方式]]="Best5",LARGE((AB33,AC33,AD33,AE33,AF33,AG33,AH33,AI33,AJ33),1)+LARGE((AB33,AC33,AD33,AE33,AF33,AG33,AH33,AI33,AJ33),2)+LARGE((AB33,AC33,AD33,AE33,AF33,AG33,AH33,AI33,AJ33),3)+LARGE((AB33,AC33,AD33,AE33,AF33,AG33,AH33,AI33,AJ33),4)+LARGE((AB33,AC33,AD33,AE33,AF33,AG33,AH33,AI33,AJ33),5)&amp;"@",""))</f>
        <v>21@</v>
      </c>
      <c r="Z33" s="186" t="str">
        <f>IF(表格1[[#This Row],[中(LQ)]]="","",IF(表格1[[#This Row],[計分方式]]="Best6",LARGE((AB33,AC33,AD33,AE33,AF33,AG33,AH33,AI33,AJ33),1)+LARGE((AB33,AC33,AD33,AE33,AF33,AG33,AH33,AI33,AJ33),2)+LARGE((AB33,AC33,AD33,AE33,AF33,AG33,AH33,AI33,AJ33),3)+LARGE((AB33,AC33,AD33,AE33,AF33,AG33,AH33,AI33,AJ33),4)+LARGE((AB33,AC33,AD33,AE33,AF33,AG33,AH33,AI33,AJ33),5)+LARGE((AB33,AC33,AD33,AE33,AF33,AG33,AH33,AI33,AJ33),6)&amp;"@",""))</f>
        <v/>
      </c>
      <c r="AA33" s="186">
        <v>28</v>
      </c>
      <c r="AB33" s="186">
        <v>5</v>
      </c>
      <c r="AC33" s="186">
        <v>4</v>
      </c>
      <c r="AD33" s="186">
        <v>3</v>
      </c>
      <c r="AE33" s="186">
        <v>4</v>
      </c>
      <c r="AF33" s="186">
        <v>4</v>
      </c>
      <c r="AG33" s="186">
        <v>4</v>
      </c>
      <c r="AH33" s="186">
        <v>3</v>
      </c>
      <c r="AI33" s="186"/>
      <c r="AJ33" s="186"/>
      <c r="AK33" s="161" t="s">
        <v>235</v>
      </c>
    </row>
    <row r="34" spans="1:37" s="162" customFormat="1" ht="55.25" customHeight="1">
      <c r="A34" s="51" t="s">
        <v>239</v>
      </c>
      <c r="B34" s="52" t="s">
        <v>60</v>
      </c>
      <c r="C34" s="52" t="s">
        <v>240</v>
      </c>
      <c r="D34" s="160" t="s">
        <v>241</v>
      </c>
      <c r="E34" s="7" t="s">
        <v>143</v>
      </c>
      <c r="F34" s="186">
        <v>26</v>
      </c>
      <c r="G34" s="7" t="s">
        <v>182</v>
      </c>
      <c r="H34" s="186"/>
      <c r="I34" s="186" t="str">
        <f>IF(表格1[[#This Row],[中(M)]]="","",IF(表格1[[#This Row],[計分方式]]="4C+1X",SUM(M34:Q34)+LARGE(R34:V34,1)&amp;"@",""))</f>
        <v/>
      </c>
      <c r="J34" s="186" t="str">
        <f>IF(表格1[[#This Row],[中(M)]]="","",IF(表格1[[#This Row],[計分方式]]="4C+2X",SUM(M34:Q34)+LARGE(R34:W34,1)+LARGE(R34:W34,2)&amp;"@",""))</f>
        <v/>
      </c>
      <c r="K34" s="186" t="str">
        <f>IF(表格1[[#This Row],[中(M)]]="","",IF(表格1[[#This Row],[計分方式]]="Best5",LARGE((N34,O34,P34,Q34,R34,S34,T34,U34,V34),1)+LARGE((N34,O34,P34,Q34,R34,S34,T34,U34,V34),2)+LARGE((N34,O34,P34,Q34,R34,S34,T34,U34,V34),3)+LARGE((N34,O34,P34,Q34,R34,S34,T34,U34,V34),4)+LARGE((N34,O34,P34,Q34,R34,S34,T34,U34,V34),5)&amp;"@",""))</f>
        <v>21@</v>
      </c>
      <c r="L34" s="186" t="str">
        <f>IF(表格1[[#This Row],[中(M)]]="","",IF(表格1[[#This Row],[計分方式]]="Best6",LARGE((N34,O34,P34,Q34,R34,S34,T34,U34,V34),1)+LARGE((N34,O34,P34,Q34,R34,S34,T34,U34,V34),2)+LARGE((N34,O34,P34,Q34,R34,S34,T34,U34,V34),3)+LARGE((N34,O34,P34,Q34,R34,S34,T34,U34,V34),4)+LARGE((N34,O34,P34,Q34,R34,S34,T34,U34,V34),5)+LARGE((N34,O34,P34,Q34,R34,S34,T34,U34,V34),6)&amp;"@",""))</f>
        <v/>
      </c>
      <c r="M34" s="186">
        <v>26</v>
      </c>
      <c r="N34" s="186">
        <v>4</v>
      </c>
      <c r="O34" s="186">
        <v>5</v>
      </c>
      <c r="P34" s="186">
        <v>4</v>
      </c>
      <c r="Q34" s="186">
        <v>4</v>
      </c>
      <c r="R34" s="186">
        <v>4</v>
      </c>
      <c r="S34" s="186">
        <v>4</v>
      </c>
      <c r="T34" s="186"/>
      <c r="U34" s="186"/>
      <c r="V34" s="186"/>
      <c r="W34" s="186" t="str">
        <f>IF(表格1[[#This Row],[中(LQ)]]="","",IF(表格1[[#This Row],[計分方式]]="4C+1X",SUM(AA34:AE34)+LARGE(AF34:AJ34,1)&amp;"@",""))</f>
        <v/>
      </c>
      <c r="X34" s="186" t="str">
        <f>IF(表格1[[#This Row],[中(LQ)]]="","",IF(表格1[[#This Row],[計分方式]]="4C+2X",SUM(AA34:AE34)+LARGE(AF34:AJ34,1)+LARGE(AF34:AJ34,2)&amp;"@",""))</f>
        <v/>
      </c>
      <c r="Y34" s="186" t="str">
        <f>IF(表格1[[#This Row],[中(LQ)]]="","",IF(表格1[[#This Row],[計分方式]]="Best5",LARGE((AB34,AC34,AD34,AE34,AF34,AG34,AH34,AI34,AJ34),1)+LARGE((AB34,AC34,AD34,AE34,AF34,AG34,AH34,AI34,AJ34),2)+LARGE((AB34,AC34,AD34,AE34,AF34,AG34,AH34,AI34,AJ34),3)+LARGE((AB34,AC34,AD34,AE34,AF34,AG34,AH34,AI34,AJ34),4)+LARGE((AB34,AC34,AD34,AE34,AF34,AG34,AH34,AI34,AJ34),5)&amp;"@",""))</f>
        <v>20@</v>
      </c>
      <c r="Z34" s="186" t="str">
        <f>IF(表格1[[#This Row],[中(LQ)]]="","",IF(表格1[[#This Row],[計分方式]]="Best6",LARGE((AB34,AC34,AD34,AE34,AF34,AG34,AH34,AI34,AJ34),1)+LARGE((AB34,AC34,AD34,AE34,AF34,AG34,AH34,AI34,AJ34),2)+LARGE((AB34,AC34,AD34,AE34,AF34,AG34,AH34,AI34,AJ34),3)+LARGE((AB34,AC34,AD34,AE34,AF34,AG34,AH34,AI34,AJ34),4)+LARGE((AB34,AC34,AD34,AE34,AF34,AG34,AH34,AI34,AJ34),5)+LARGE((AB34,AC34,AD34,AE34,AF34,AG34,AH34,AI34,AJ34),6)&amp;"@",""))</f>
        <v/>
      </c>
      <c r="AA34" s="186">
        <v>26</v>
      </c>
      <c r="AB34" s="186">
        <v>3</v>
      </c>
      <c r="AC34" s="186">
        <v>6</v>
      </c>
      <c r="AD34" s="186">
        <v>4</v>
      </c>
      <c r="AE34" s="186">
        <v>4</v>
      </c>
      <c r="AF34" s="186">
        <v>3</v>
      </c>
      <c r="AG34" s="186">
        <v>3</v>
      </c>
      <c r="AH34" s="186">
        <v>3</v>
      </c>
      <c r="AI34" s="186"/>
      <c r="AJ34" s="186"/>
      <c r="AK34" s="161" t="s">
        <v>235</v>
      </c>
    </row>
    <row r="35" spans="1:37" s="162" customFormat="1" ht="55.25" customHeight="1">
      <c r="A35" s="51" t="s">
        <v>242</v>
      </c>
      <c r="B35" s="52" t="s">
        <v>60</v>
      </c>
      <c r="C35" s="52" t="s">
        <v>243</v>
      </c>
      <c r="D35" s="160" t="s">
        <v>244</v>
      </c>
      <c r="E35" s="7" t="s">
        <v>1742</v>
      </c>
      <c r="F35" s="186">
        <v>27</v>
      </c>
      <c r="G35" s="7" t="s">
        <v>182</v>
      </c>
      <c r="H35" s="186"/>
      <c r="I35" s="186" t="str">
        <f>IF(表格1[[#This Row],[中(M)]]="","",IF(表格1[[#This Row],[計分方式]]="4C+1X",SUM(M35:Q35)+LARGE(R35:V35,1)&amp;"@",""))</f>
        <v/>
      </c>
      <c r="J35" s="186" t="str">
        <f>IF(表格1[[#This Row],[中(M)]]="","",IF(表格1[[#This Row],[計分方式]]="4C+2X",SUM(M35:Q35)+LARGE(R35:W35,1)+LARGE(R35:W35,2)&amp;"@",""))</f>
        <v/>
      </c>
      <c r="K35" s="186" t="str">
        <f>IF(表格1[[#This Row],[中(M)]]="","",IF(表格1[[#This Row],[計分方式]]="Best5",LARGE((N35,O35,P35,Q35,R35,S35,T35,U35,V35),1)+LARGE((N35,O35,P35,Q35,R35,S35,T35,U35,V35),2)+LARGE((N35,O35,P35,Q35,R35,S35,T35,U35,V35),3)+LARGE((N35,O35,P35,Q35,R35,S35,T35,U35,V35),4)+LARGE((N35,O35,P35,Q35,R35,S35,T35,U35,V35),5)&amp;"@",""))</f>
        <v>22@</v>
      </c>
      <c r="L35" s="186" t="str">
        <f>IF(表格1[[#This Row],[中(M)]]="","",IF(表格1[[#This Row],[計分方式]]="Best6",LARGE((N35,O35,P35,Q35,R35,S35,T35,U35,V35),1)+LARGE((N35,O35,P35,Q35,R35,S35,T35,U35,V35),2)+LARGE((N35,O35,P35,Q35,R35,S35,T35,U35,V35),3)+LARGE((N35,O35,P35,Q35,R35,S35,T35,U35,V35),4)+LARGE((N35,O35,P35,Q35,R35,S35,T35,U35,V35),5)+LARGE((N35,O35,P35,Q35,R35,S35,T35,U35,V35),6)&amp;"@",""))</f>
        <v/>
      </c>
      <c r="M35" s="186">
        <v>26</v>
      </c>
      <c r="N35" s="186">
        <v>3</v>
      </c>
      <c r="O35" s="186">
        <v>4</v>
      </c>
      <c r="P35" s="186">
        <v>4</v>
      </c>
      <c r="Q35" s="186">
        <v>5</v>
      </c>
      <c r="R35" s="186">
        <v>5</v>
      </c>
      <c r="S35" s="186">
        <v>4</v>
      </c>
      <c r="T35" s="186"/>
      <c r="U35" s="186"/>
      <c r="V35" s="186"/>
      <c r="W35" s="186" t="str">
        <f>IF(表格1[[#This Row],[中(LQ)]]="","",IF(表格1[[#This Row],[計分方式]]="4C+1X",SUM(AA35:AE35)+LARGE(AF35:AJ35,1)&amp;"@",""))</f>
        <v/>
      </c>
      <c r="X35" s="186" t="str">
        <f>IF(表格1[[#This Row],[中(LQ)]]="","",IF(表格1[[#This Row],[計分方式]]="4C+2X",SUM(AA35:AE35)+LARGE(AF35:AJ35,1)+LARGE(AF35:AJ35,2)&amp;"@",""))</f>
        <v/>
      </c>
      <c r="Y35" s="186" t="str">
        <f>IF(表格1[[#This Row],[中(LQ)]]="","",IF(表格1[[#This Row],[計分方式]]="Best5",LARGE((AB35,AC35,AD35,AE35,AF35,AG35,AH35,AI35,AJ35),1)+LARGE((AB35,AC35,AD35,AE35,AF35,AG35,AH35,AI35,AJ35),2)+LARGE((AB35,AC35,AD35,AE35,AF35,AG35,AH35,AI35,AJ35),3)+LARGE((AB35,AC35,AD35,AE35,AF35,AG35,AH35,AI35,AJ35),4)+LARGE((AB35,AC35,AD35,AE35,AF35,AG35,AH35,AI35,AJ35),5)&amp;"@",""))</f>
        <v>21@</v>
      </c>
      <c r="Z35" s="186" t="str">
        <f>IF(表格1[[#This Row],[中(LQ)]]="","",IF(表格1[[#This Row],[計分方式]]="Best6",LARGE((AB35,AC35,AD35,AE35,AF35,AG35,AH35,AI35,AJ35),1)+LARGE((AB35,AC35,AD35,AE35,AF35,AG35,AH35,AI35,AJ35),2)+LARGE((AB35,AC35,AD35,AE35,AF35,AG35,AH35,AI35,AJ35),3)+LARGE((AB35,AC35,AD35,AE35,AF35,AG35,AH35,AI35,AJ35),4)+LARGE((AB35,AC35,AD35,AE35,AF35,AG35,AH35,AI35,AJ35),5)+LARGE((AB35,AC35,AD35,AE35,AF35,AG35,AH35,AI35,AJ35),6)&amp;"@",""))</f>
        <v/>
      </c>
      <c r="AA35" s="186">
        <v>25</v>
      </c>
      <c r="AB35" s="186">
        <v>4</v>
      </c>
      <c r="AC35" s="186">
        <v>4</v>
      </c>
      <c r="AD35" s="186">
        <v>4</v>
      </c>
      <c r="AE35" s="186">
        <v>5</v>
      </c>
      <c r="AF35" s="186">
        <v>4</v>
      </c>
      <c r="AG35" s="186">
        <v>4</v>
      </c>
      <c r="AH35" s="186"/>
      <c r="AI35" s="186"/>
      <c r="AJ35" s="186"/>
      <c r="AK35" s="161" t="s">
        <v>235</v>
      </c>
    </row>
    <row r="36" spans="1:37" s="162" customFormat="1" ht="55.25" customHeight="1">
      <c r="A36" s="51" t="s">
        <v>245</v>
      </c>
      <c r="B36" s="52" t="s">
        <v>60</v>
      </c>
      <c r="C36" s="163" t="s">
        <v>246</v>
      </c>
      <c r="D36" s="164" t="s">
        <v>247</v>
      </c>
      <c r="E36" s="186" t="s">
        <v>1742</v>
      </c>
      <c r="F36" s="7">
        <v>10</v>
      </c>
      <c r="G36" s="7" t="s">
        <v>116</v>
      </c>
      <c r="H36" s="7"/>
      <c r="I36" s="186" t="str">
        <f>IF(表格1[[#This Row],[中(M)]]="","",IF(表格1[[#This Row],[計分方式]]="4C+1X",SUM(M36:Q36)+LARGE(R36:V36,1)&amp;"@",""))</f>
        <v/>
      </c>
      <c r="J36" s="186" t="str">
        <f>IF(表格1[[#This Row],[中(M)]]="","",IF(表格1[[#This Row],[計分方式]]="4C+2X",SUM(N36:Q36)+LARGE(R36:V36,1)+LARGE(R36:V36,2)&amp;"@",""))</f>
        <v>26@</v>
      </c>
      <c r="K36" s="186" t="str">
        <f>IF(表格1[[#This Row],[中(M)]]="","",IF(表格1[[#This Row],[計分方式]]="Best5",LARGE((N36,O36,P36,Q36,R36,S36,T36,U36,V36),1)+LARGE((N36,O36,P36,Q36,R36,S36,T36,U36,V36),2)+LARGE((N36,O36,P36,Q36,R36,S36,T36,U36,V36),3)+LARGE((N36,O36,P36,Q36,R36,S36,T36,U36,V36),4)+LARGE((N36,O36,P36,Q36,R36,S36,T36,U36,V36),5)&amp;"@",""))</f>
        <v/>
      </c>
      <c r="L36" s="186" t="str">
        <f>IF(表格1[[#This Row],[中(M)]]="","",IF(表格1[[#This Row],[計分方式]]="Best6",LARGE((N36,O36,P36,Q36,R36,S36,T36,U36,V36),1)+LARGE((N36,O36,P36,Q36,R36,S36,T36,U36,V36),2)+LARGE((N36,O36,P36,Q36,R36,S36,T36,U36,V36),3)+LARGE((N36,O36,P36,Q36,R36,S36,T36,U36,V36),4)+LARGE((N36,O36,P36,Q36,R36,S36,T36,U36,V36),5)+LARGE((N36,O36,P36,Q36,R36,S36,T36,U36,V36),6)&amp;"@",""))</f>
        <v/>
      </c>
      <c r="M36" s="7">
        <v>26</v>
      </c>
      <c r="N36" s="7">
        <v>3</v>
      </c>
      <c r="O36" s="7">
        <v>5</v>
      </c>
      <c r="P36" s="7">
        <v>3</v>
      </c>
      <c r="Q36" s="7">
        <v>5</v>
      </c>
      <c r="R36" s="7">
        <v>6</v>
      </c>
      <c r="S36" s="7">
        <v>4</v>
      </c>
      <c r="T36" s="7">
        <v>3</v>
      </c>
      <c r="U36" s="7"/>
      <c r="V36" s="7"/>
      <c r="W36" s="186" t="str">
        <f>IF(表格1[[#This Row],[中(LQ)]]="","",IF(表格1[[#This Row],[計分方式]]="4C+1X",SUM(AA36:AE36)+LARGE(AF36:AJ36,1)&amp;"@",""))</f>
        <v/>
      </c>
      <c r="X36" s="186" t="str">
        <f>IF(表格1[[#This Row],[中(LQ)]]="","",IF(表格1[[#This Row],[計分方式]]="4C+2X",SUM(AB36:AE36)+LARGE(AF36:AJ36,1)+LARGE(AF36:AJ36,2)&amp;"@",""))</f>
        <v/>
      </c>
      <c r="Y36" s="186" t="str">
        <f>IF(表格1[[#This Row],[中(LQ)]]="","",IF(表格1[[#This Row],[計分方式]]="Best5",LARGE((AB36,AC36,AD36,AE36,AF36,AG36,AH36,AI36,AJ36),1)+LARGE((AB36,AC36,AD36,AE36,AF36,AG36,AH36,AI36,AJ36),2)+LARGE((AB36,AC36,AD36,AE36,AF36,AG36,AH36,AI36,AJ36),3)+LARGE((AB36,AC36,AD36,AE36,AF36,AG36,AH36,AI36,AJ36),4)+LARGE((AB36,AC36,AD36,AE36,AF36,AG36,AH36,AI36,AJ36),5)&amp;"@",""))</f>
        <v/>
      </c>
      <c r="Z36" s="186" t="str">
        <f>IF(表格1[[#This Row],[中(LQ)]]="","",IF(表格1[[#This Row],[計分方式]]="Best6",LARGE((AB36,AC36,AD36,AE36,AF36,AG36,AH36,AI36,AJ36),1)+LARGE((AB36,AC36,AD36,AE36,AF36,AG36,AH36,AI36,AJ36),2)+LARGE((AB36,AC36,AD36,AE36,AF36,AG36,AH36,AI36,AJ36),3)+LARGE((AB36,AC36,AD36,AE36,AF36,AG36,AH36,AI36,AJ36),4)+LARGE((AB36,AC36,AD36,AE36,AF36,AG36,AH36,AI36,AJ36),5)+LARGE((AB36,AC36,AD36,AE36,AF36,AG36,AH36,AI36,AJ36),6)&amp;"@",""))</f>
        <v/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65" t="s">
        <v>248</v>
      </c>
    </row>
    <row r="37" spans="1:37" s="162" customFormat="1" ht="42">
      <c r="A37" s="51" t="s">
        <v>249</v>
      </c>
      <c r="B37" s="52" t="s">
        <v>60</v>
      </c>
      <c r="C37" s="163" t="s">
        <v>250</v>
      </c>
      <c r="D37" s="164" t="s">
        <v>251</v>
      </c>
      <c r="E37" s="186" t="s">
        <v>1742</v>
      </c>
      <c r="F37" s="7">
        <v>10</v>
      </c>
      <c r="G37" s="7" t="s">
        <v>126</v>
      </c>
      <c r="H37" s="7"/>
      <c r="I37" s="186" t="str">
        <f>IF(表格1[[#This Row],[中(M)]]="","",IF(表格1[[#This Row],[計分方式]]="4C+1X",SUM(M37:Q37)+LARGE(R37:V37,1)&amp;"@",""))</f>
        <v/>
      </c>
      <c r="J37" s="186" t="str">
        <f>IF(表格1[[#This Row],[中(M)]]="","",IF(表格1[[#This Row],[計分方式]]="4C+2X",SUM(M37:Q37)+LARGE(R37:W37,1)+LARGE(R37:W37,2)&amp;"@",""))</f>
        <v/>
      </c>
      <c r="K37" s="186" t="str">
        <f>IF(表格1[[#This Row],[中(M)]]="","",IF(表格1[[#This Row],[計分方式]]="Best5",LARGE((N37,O37,P37,Q37,R37,S37,T37,U37,V37),1)+LARGE((N37,O37,P37,Q37,R37,S37,T37,U37,V37),2)+LARGE((N37,O37,P37,Q37,R37,S37,T37,U37,V37),3)+LARGE((N37,O37,P37,Q37,R37,S37,T37,U37,V37),4)+LARGE((N37,O37,P37,Q37,R37,S37,T37,U37,V37),5)&amp;"@",""))</f>
        <v/>
      </c>
      <c r="L37" s="186" t="str">
        <f>IF(表格1[[#This Row],[中(M)]]="","",IF(表格1[[#This Row],[計分方式]]="Best6",LARGE((N37,O37,P37,Q37,R37,S37,T37,U37,V37),1)+LARGE((N37,O37,P37,Q37,R37,S37,T37,U37,V37),2)+LARGE((N37,O37,P37,Q37,R37,S37,T37,U37,V37),3)+LARGE((N37,O37,P37,Q37,R37,S37,T37,U37,V37),4)+LARGE((N37,O37,P37,Q37,R37,S37,T37,U37,V37),5)+LARGE((N37,O37,P37,Q37,R37,S37,T37,U37,V37),6)&amp;"@",""))</f>
        <v>26@</v>
      </c>
      <c r="M37" s="7">
        <v>26</v>
      </c>
      <c r="N37" s="7">
        <v>5</v>
      </c>
      <c r="O37" s="7">
        <v>5</v>
      </c>
      <c r="P37" s="7">
        <v>4</v>
      </c>
      <c r="Q37" s="7">
        <v>4</v>
      </c>
      <c r="R37" s="7">
        <v>4</v>
      </c>
      <c r="S37" s="7">
        <v>4</v>
      </c>
      <c r="T37" s="7"/>
      <c r="U37" s="7"/>
      <c r="V37" s="7"/>
      <c r="W37" s="186" t="str">
        <f>IF(表格1[[#This Row],[中(LQ)]]="","",IF(表格1[[#This Row],[計分方式]]="4C+1X",SUM(AA37:AE37)+LARGE(AF37:AJ37,1)&amp;"@",""))</f>
        <v/>
      </c>
      <c r="X37" s="186" t="str">
        <f>IF(表格1[[#This Row],[中(LQ)]]="","",IF(表格1[[#This Row],[計分方式]]="4C+2X",SUM(AA37:AE37)+LARGE(AF37:AJ37,1)+LARGE(AF37:AJ37,2)&amp;"@",""))</f>
        <v/>
      </c>
      <c r="Y37" s="186" t="str">
        <f>IF(表格1[[#This Row],[中(LQ)]]="","",IF(表格1[[#This Row],[計分方式]]="Best5",LARGE((AB37,AC37,AD37,AE37,AF37,AG37,AH37,AI37,AJ37),1)+LARGE((AB37,AC37,AD37,AE37,AF37,AG37,AH37,AI37,AJ37),2)+LARGE((AB37,AC37,AD37,AE37,AF37,AG37,AH37,AI37,AJ37),3)+LARGE((AB37,AC37,AD37,AE37,AF37,AG37,AH37,AI37,AJ37),4)+LARGE((AB37,AC37,AD37,AE37,AF37,AG37,AH37,AI37,AJ37),5)&amp;"@",""))</f>
        <v/>
      </c>
      <c r="Z37" s="186" t="str">
        <f>IF(表格1[[#This Row],[中(LQ)]]="","",IF(表格1[[#This Row],[計分方式]]="Best6",LARGE((AB37,AC37,AD37,AE37,AF37,AG37,AH37,AI37,AJ37),1)+LARGE((AB37,AC37,AD37,AE37,AF37,AG37,AH37,AI37,AJ37),2)+LARGE((AB37,AC37,AD37,AE37,AF37,AG37,AH37,AI37,AJ37),3)+LARGE((AB37,AC37,AD37,AE37,AF37,AG37,AH37,AI37,AJ37),4)+LARGE((AB37,AC37,AD37,AE37,AF37,AG37,AH37,AI37,AJ37),5)+LARGE((AB37,AC37,AD37,AE37,AF37,AG37,AH37,AI37,AJ37),6)&amp;"@",""))</f>
        <v/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165" t="s">
        <v>248</v>
      </c>
    </row>
    <row r="38" spans="1:37" s="162" customFormat="1" ht="55.25" customHeight="1">
      <c r="A38" s="51" t="s">
        <v>252</v>
      </c>
      <c r="B38" s="52" t="s">
        <v>60</v>
      </c>
      <c r="C38" s="52" t="s">
        <v>253</v>
      </c>
      <c r="D38" s="160" t="s">
        <v>254</v>
      </c>
      <c r="E38" s="7" t="s">
        <v>1742</v>
      </c>
      <c r="F38" s="186">
        <v>9</v>
      </c>
      <c r="G38" s="7" t="s">
        <v>182</v>
      </c>
      <c r="H38" s="186"/>
      <c r="I38" s="186" t="str">
        <f>IF(表格1[[#This Row],[中(M)]]="","",IF(表格1[[#This Row],[計分方式]]="4C+1X",SUM(M38:Q38)+LARGE(R38:V38,1)&amp;"@",""))</f>
        <v/>
      </c>
      <c r="J38" s="186" t="str">
        <f>IF(表格1[[#This Row],[中(M)]]="","",IF(表格1[[#This Row],[計分方式]]="4C+2X",SUM(M38:Q38)+LARGE(R38:W38,1)+LARGE(R38:W38,2)&amp;"@",""))</f>
        <v/>
      </c>
      <c r="K38" s="186" t="str">
        <f>IF(表格1[[#This Row],[中(M)]]="","",IF(表格1[[#This Row],[計分方式]]="Best5",LARGE((N38,O38,P38,Q38,R38,S38,T38,U38,V38),1)+LARGE((N38,O38,P38,Q38,R38,S38,T38,U38,V38),2)+LARGE((N38,O38,P38,Q38,R38,S38,T38,U38,V38),3)+LARGE((N38,O38,P38,Q38,R38,S38,T38,U38,V38),4)+LARGE((N38,O38,P38,Q38,R38,S38,T38,U38,V38),5)&amp;"@",""))</f>
        <v>24@</v>
      </c>
      <c r="L38" s="186" t="str">
        <f>IF(表格1[[#This Row],[中(M)]]="","",IF(表格1[[#This Row],[計分方式]]="Best6",LARGE((N38,O38,P38,Q38,R38,S38,T38,U38,V38),1)+LARGE((N38,O38,P38,Q38,R38,S38,T38,U38,V38),2)+LARGE((N38,O38,P38,Q38,R38,S38,T38,U38,V38),3)+LARGE((N38,O38,P38,Q38,R38,S38,T38,U38,V38),4)+LARGE((N38,O38,P38,Q38,R38,S38,T38,U38,V38),5)+LARGE((N38,O38,P38,Q38,R38,S38,T38,U38,V38),6)&amp;"@",""))</f>
        <v/>
      </c>
      <c r="M38" s="186">
        <v>55</v>
      </c>
      <c r="N38" s="186">
        <v>4</v>
      </c>
      <c r="O38" s="186">
        <v>5</v>
      </c>
      <c r="P38" s="186">
        <v>4</v>
      </c>
      <c r="Q38" s="186">
        <v>4</v>
      </c>
      <c r="R38" s="186">
        <v>6</v>
      </c>
      <c r="S38" s="186">
        <v>5</v>
      </c>
      <c r="T38" s="186">
        <v>3</v>
      </c>
      <c r="U38" s="186"/>
      <c r="V38" s="186"/>
      <c r="W38" s="186" t="str">
        <f>IF(表格1[[#This Row],[中(LQ)]]="","",IF(表格1[[#This Row],[計分方式]]="4C+1X",SUM(AA38:AE38)+LARGE(AF38:AJ38,1)&amp;"@",""))</f>
        <v/>
      </c>
      <c r="X38" s="186" t="str">
        <f>IF(表格1[[#This Row],[中(LQ)]]="","",IF(表格1[[#This Row],[計分方式]]="4C+2X",SUM(AA38:AE38)+LARGE(AF38:AJ38,1)+LARGE(AF38:AJ38,2)&amp;"@",""))</f>
        <v/>
      </c>
      <c r="Y38" s="186" t="str">
        <f>IF(表格1[[#This Row],[中(LQ)]]="","",IF(表格1[[#This Row],[計分方式]]="Best5",LARGE((AB38,AC38,AD38,AE38,AF38,AG38,AH38,AI38,AJ38),1)+LARGE((AB38,AC38,AD38,AE38,AF38,AG38,AH38,AI38,AJ38),2)+LARGE((AB38,AC38,AD38,AE38,AF38,AG38,AH38,AI38,AJ38),3)+LARGE((AB38,AC38,AD38,AE38,AF38,AG38,AH38,AI38,AJ38),4)+LARGE((AB38,AC38,AD38,AE38,AF38,AG38,AH38,AI38,AJ38),5)&amp;"@",""))</f>
        <v/>
      </c>
      <c r="Z38" s="186" t="str">
        <f>IF(表格1[[#This Row],[中(LQ)]]="","",IF(表格1[[#This Row],[計分方式]]="Best6",LARGE((AB38,AC38,AD38,AE38,AF38,AG38,AH38,AI38,AJ38),1)+LARGE((AB38,AC38,AD38,AE38,AF38,AG38,AH38,AI38,AJ38),2)+LARGE((AB38,AC38,AD38,AE38,AF38,AG38,AH38,AI38,AJ38),3)+LARGE((AB38,AC38,AD38,AE38,AF38,AG38,AH38,AI38,AJ38),4)+LARGE((AB38,AC38,AD38,AE38,AF38,AG38,AH38,AI38,AJ38),5)+LARGE((AB38,AC38,AD38,AE38,AF38,AG38,AH38,AI38,AJ38),6)&amp;"@",""))</f>
        <v/>
      </c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61" t="s">
        <v>255</v>
      </c>
    </row>
    <row r="39" spans="1:37" s="162" customFormat="1" ht="55.25" customHeight="1">
      <c r="A39" s="51" t="s">
        <v>256</v>
      </c>
      <c r="B39" s="52" t="s">
        <v>60</v>
      </c>
      <c r="C39" s="52" t="s">
        <v>1433</v>
      </c>
      <c r="D39" s="160" t="s">
        <v>1434</v>
      </c>
      <c r="E39" s="7" t="s">
        <v>1742</v>
      </c>
      <c r="F39" s="186">
        <v>97</v>
      </c>
      <c r="G39" s="7" t="s">
        <v>126</v>
      </c>
      <c r="H39" s="186"/>
      <c r="I39" s="186" t="str">
        <f>IF(表格1[[#This Row],[中(M)]]="","",IF(表格1[[#This Row],[計分方式]]="4C+1X",SUM(M39:Q39)+LARGE(R39:V39,1)&amp;"@",""))</f>
        <v/>
      </c>
      <c r="J39" s="186" t="str">
        <f>IF(表格1[[#This Row],[中(M)]]="","",IF(表格1[[#This Row],[計分方式]]="4C+2X",SUM(M39:Q39)+LARGE(R39:W39,1)+LARGE(R39:W39,2)&amp;"@",""))</f>
        <v/>
      </c>
      <c r="K39" s="186" t="str">
        <f>IF(表格1[[#This Row],[中(M)]]="","",IF(表格1[[#This Row],[計分方式]]="Best5",LARGE((N39,O39,P39,Q39,R39,S39,T39,U39,V39),1)+LARGE((N39,O39,P39,Q39,R39,S39,T39,U39,V39),2)+LARGE((N39,O39,P39,Q39,R39,S39,T39,U39,V39),3)+LARGE((N39,O39,P39,Q39,R39,S39,T39,U39,V39),4)+LARGE((N39,O39,P39,Q39,R39,S39,T39,U39,V39),5)&amp;"@",""))</f>
        <v/>
      </c>
      <c r="L39" s="186" t="str">
        <f>IF(表格1[[#This Row],[中(M)]]="","",IF(表格1[[#This Row],[計分方式]]="Best6",LARGE((N39,O39,P39,Q39,R39,S39,T39,U39,V39),1)+LARGE((N39,O39,P39,Q39,R39,S39,T39,U39,V39),2)+LARGE((N39,O39,P39,Q39,R39,S39,T39,U39,V39),3)+LARGE((N39,O39,P39,Q39,R39,S39,T39,U39,V39),4)+LARGE((N39,O39,P39,Q39,R39,S39,T39,U39,V39),5)+LARGE((N39,O39,P39,Q39,R39,S39,T39,U39,V39),6)&amp;"@",""))</f>
        <v>21@</v>
      </c>
      <c r="M39" s="186">
        <v>41</v>
      </c>
      <c r="N39" s="186">
        <v>3</v>
      </c>
      <c r="O39" s="186">
        <v>3</v>
      </c>
      <c r="P39" s="186">
        <v>4</v>
      </c>
      <c r="Q39" s="186">
        <v>4</v>
      </c>
      <c r="R39" s="186">
        <v>4</v>
      </c>
      <c r="S39" s="186">
        <v>3</v>
      </c>
      <c r="T39" s="186">
        <v>3</v>
      </c>
      <c r="U39" s="186"/>
      <c r="V39" s="186"/>
      <c r="W39" s="186" t="str">
        <f>IF(表格1[[#This Row],[中(LQ)]]="","",IF(表格1[[#This Row],[計分方式]]="4C+1X",SUM(AA39:AE39)+LARGE(AF39:AJ39,1)&amp;"@",""))</f>
        <v/>
      </c>
      <c r="X39" s="186" t="str">
        <f>IF(表格1[[#This Row],[中(LQ)]]="","",IF(表格1[[#This Row],[計分方式]]="4C+2X",SUM(AA39:AE39)+LARGE(AF39:AJ39,1)+LARGE(AF39:AJ39,2)&amp;"@",""))</f>
        <v/>
      </c>
      <c r="Y39" s="186" t="str">
        <f>IF(表格1[[#This Row],[中(LQ)]]="","",IF(表格1[[#This Row],[計分方式]]="Best5",LARGE((AB39,AC39,AD39,AE39,AF39,AG39,AH39,AI39,AJ39),1)+LARGE((AB39,AC39,AD39,AE39,AF39,AG39,AH39,AI39,AJ39),2)+LARGE((AB39,AC39,AD39,AE39,AF39,AG39,AH39,AI39,AJ39),3)+LARGE((AB39,AC39,AD39,AE39,AF39,AG39,AH39,AI39,AJ39),4)+LARGE((AB39,AC39,AD39,AE39,AF39,AG39,AH39,AI39,AJ39),5)&amp;"@",""))</f>
        <v/>
      </c>
      <c r="Z39" s="186" t="str">
        <f>IF(表格1[[#This Row],[中(LQ)]]="","",IF(表格1[[#This Row],[計分方式]]="Best6",LARGE((AB39,AC39,AD39,AE39,AF39,AG39,AH39,AI39,AJ39),1)+LARGE((AB39,AC39,AD39,AE39,AF39,AG39,AH39,AI39,AJ39),2)+LARGE((AB39,AC39,AD39,AE39,AF39,AG39,AH39,AI39,AJ39),3)+LARGE((AB39,AC39,AD39,AE39,AF39,AG39,AH39,AI39,AJ39),4)+LARGE((AB39,AC39,AD39,AE39,AF39,AG39,AH39,AI39,AJ39),5)+LARGE((AB39,AC39,AD39,AE39,AF39,AG39,AH39,AI39,AJ39),6)&amp;"@",""))</f>
        <v>22@</v>
      </c>
      <c r="AA39" s="186">
        <v>39</v>
      </c>
      <c r="AB39" s="186">
        <v>4</v>
      </c>
      <c r="AC39" s="186">
        <v>3</v>
      </c>
      <c r="AD39" s="186">
        <v>4</v>
      </c>
      <c r="AE39" s="186">
        <v>4</v>
      </c>
      <c r="AF39" s="186">
        <v>4</v>
      </c>
      <c r="AG39" s="186">
        <v>3</v>
      </c>
      <c r="AH39" s="186"/>
      <c r="AI39" s="186"/>
      <c r="AJ39" s="186"/>
      <c r="AK39" s="161" t="s">
        <v>1617</v>
      </c>
    </row>
    <row r="40" spans="1:37" s="162" customFormat="1" ht="55.25" customHeight="1">
      <c r="A40" s="51" t="s">
        <v>259</v>
      </c>
      <c r="B40" s="52" t="s">
        <v>60</v>
      </c>
      <c r="C40" s="52" t="s">
        <v>260</v>
      </c>
      <c r="D40" s="160" t="s">
        <v>261</v>
      </c>
      <c r="E40" s="7" t="s">
        <v>1742</v>
      </c>
      <c r="F40" s="7">
        <v>46</v>
      </c>
      <c r="G40" s="7" t="s">
        <v>182</v>
      </c>
      <c r="H40" s="7"/>
      <c r="I40" s="186" t="str">
        <f>IF(表格1[[#This Row],[中(M)]]="","",IF(表格1[[#This Row],[計分方式]]="4C+1X",SUM(M40:Q40)+LARGE(R40:V40,1)&amp;"@",""))</f>
        <v/>
      </c>
      <c r="J40" s="186" t="str">
        <f>IF(表格1[[#This Row],[中(M)]]="","",IF(表格1[[#This Row],[計分方式]]="4C+2X",SUM(M40:Q40)+LARGE(R40:W40,1)+LARGE(R40:W40,2)&amp;"@",""))</f>
        <v/>
      </c>
      <c r="K40" s="186" t="str">
        <f>IF(表格1[[#This Row],[中(M)]]="","",IF(表格1[[#This Row],[計分方式]]="Best5",LARGE((N40,O40,P40,Q40,R40,S40,T40,U40,V40),1)+LARGE((N40,O40,P40,Q40,R40,S40,T40,U40,V40),2)+LARGE((N40,O40,P40,Q40,R40,S40,T40,U40,V40),3)+LARGE((N40,O40,P40,Q40,R40,S40,T40,U40,V40),4)+LARGE((N40,O40,P40,Q40,R40,S40,T40,U40,V40),5)&amp;"@",""))</f>
        <v>19@</v>
      </c>
      <c r="L40" s="186" t="str">
        <f>IF(表格1[[#This Row],[中(M)]]="","",IF(表格1[[#This Row],[計分方式]]="Best6",LARGE((N40,O40,P40,Q40,R40,S40,T40,U40,V40),1)+LARGE((N40,O40,P40,Q40,R40,S40,T40,U40,V40),2)+LARGE((N40,O40,P40,Q40,R40,S40,T40,U40,V40),3)+LARGE((N40,O40,P40,Q40,R40,S40,T40,U40,V40),4)+LARGE((N40,O40,P40,Q40,R40,S40,T40,U40,V40),5)+LARGE((N40,O40,P40,Q40,R40,S40,T40,U40,V40),6)&amp;"@",""))</f>
        <v/>
      </c>
      <c r="M40" s="7">
        <v>27.5</v>
      </c>
      <c r="N40" s="7">
        <v>4</v>
      </c>
      <c r="O40" s="7">
        <v>4</v>
      </c>
      <c r="P40" s="7">
        <v>3</v>
      </c>
      <c r="Q40" s="7">
        <v>5</v>
      </c>
      <c r="R40" s="7">
        <v>3</v>
      </c>
      <c r="S40" s="7">
        <v>3</v>
      </c>
      <c r="T40" s="7">
        <v>3</v>
      </c>
      <c r="U40" s="7" t="s">
        <v>117</v>
      </c>
      <c r="V40" s="7"/>
      <c r="W40" s="186" t="str">
        <f>IF(表格1[[#This Row],[中(LQ)]]="","",IF(表格1[[#This Row],[計分方式]]="4C+1X",SUM(AA40:AE40)+LARGE(AF40:AJ40,1)&amp;"@",""))</f>
        <v/>
      </c>
      <c r="X40" s="186" t="str">
        <f>IF(表格1[[#This Row],[中(LQ)]]="","",IF(表格1[[#This Row],[計分方式]]="4C+2X",SUM(AA40:AE40)+LARGE(AF40:AJ40,1)+LARGE(AF40:AJ40,2)&amp;"@",""))</f>
        <v/>
      </c>
      <c r="Y40" s="186" t="str">
        <f>IF(表格1[[#This Row],[中(LQ)]]="","",IF(表格1[[#This Row],[計分方式]]="Best5",LARGE((AB40,AC40,AD40,AE40,AF40,AG40,AH40,AI40,AJ40),1)+LARGE((AB40,AC40,AD40,AE40,AF40,AG40,AH40,AI40,AJ40),2)+LARGE((AB40,AC40,AD40,AE40,AF40,AG40,AH40,AI40,AJ40),3)+LARGE((AB40,AC40,AD40,AE40,AF40,AG40,AH40,AI40,AJ40),4)+LARGE((AB40,AC40,AD40,AE40,AF40,AG40,AH40,AI40,AJ40),5)&amp;"@",""))</f>
        <v>18@</v>
      </c>
      <c r="Z40" s="186" t="str">
        <f>IF(表格1[[#This Row],[中(LQ)]]="","",IF(表格1[[#This Row],[計分方式]]="Best6",LARGE((AB40,AC40,AD40,AE40,AF40,AG40,AH40,AI40,AJ40),1)+LARGE((AB40,AC40,AD40,AE40,AF40,AG40,AH40,AI40,AJ40),2)+LARGE((AB40,AC40,AD40,AE40,AF40,AG40,AH40,AI40,AJ40),3)+LARGE((AB40,AC40,AD40,AE40,AF40,AG40,AH40,AI40,AJ40),4)+LARGE((AB40,AC40,AD40,AE40,AF40,AG40,AH40,AI40,AJ40),5)+LARGE((AB40,AC40,AD40,AE40,AF40,AG40,AH40,AI40,AJ40),6)&amp;"@",""))</f>
        <v/>
      </c>
      <c r="AA40" s="7">
        <v>26</v>
      </c>
      <c r="AB40" s="7">
        <v>4</v>
      </c>
      <c r="AC40" s="7">
        <v>3</v>
      </c>
      <c r="AD40" s="7">
        <v>4</v>
      </c>
      <c r="AE40" s="7">
        <v>4</v>
      </c>
      <c r="AF40" s="7">
        <v>3</v>
      </c>
      <c r="AG40" s="7">
        <v>3</v>
      </c>
      <c r="AH40" s="7"/>
      <c r="AI40" s="7" t="s">
        <v>117</v>
      </c>
      <c r="AJ40" s="7"/>
      <c r="AK40" s="161" t="s">
        <v>262</v>
      </c>
    </row>
    <row r="41" spans="1:37" s="162" customFormat="1" ht="55.25" customHeight="1">
      <c r="A41" s="51" t="s">
        <v>263</v>
      </c>
      <c r="B41" s="52" t="s">
        <v>60</v>
      </c>
      <c r="C41" s="52" t="s">
        <v>264</v>
      </c>
      <c r="D41" s="160" t="s">
        <v>265</v>
      </c>
      <c r="E41" s="7" t="s">
        <v>1742</v>
      </c>
      <c r="F41" s="7">
        <v>97</v>
      </c>
      <c r="G41" s="7" t="s">
        <v>266</v>
      </c>
      <c r="H41" s="7"/>
      <c r="I41" s="186" t="str">
        <f>IF(表格1[[#This Row],[中(M)]]="","",IF(表格1[[#This Row],[計分方式]]="4C+1X",SUM(M41:Q41)+LARGE(R41:V41,1)&amp;"@",""))</f>
        <v/>
      </c>
      <c r="J41" s="186" t="str">
        <f>IF(表格1[[#This Row],[中(M)]]="","",IF(表格1[[#This Row],[計分方式]]="4C+2X",SUM(M41:Q41)+LARGE(R41:W41,1)+LARGE(R41:W41,2)&amp;"@",""))</f>
        <v/>
      </c>
      <c r="K41" s="186" t="str">
        <f>IF(表格1[[#This Row],[中(M)]]="","",IF(表格1[[#This Row],[計分方式]]="Best5",LARGE((N41,O41,P41,Q41,R41,S41,T41,U41,V41),1)+LARGE((N41,O41,P41,Q41,R41,S41,T41,U41,V41),2)+LARGE((N41,O41,P41,Q41,R41,S41,T41,U41,V41),3)+LARGE((N41,O41,P41,Q41,R41,S41,T41,U41,V41),4)+LARGE((N41,O41,P41,Q41,R41,S41,T41,U41,V41),5)&amp;"@",""))</f>
        <v/>
      </c>
      <c r="L41" s="186" t="str">
        <f>IF(表格1[[#This Row],[中(M)]]="","",IF(表格1[[#This Row],[計分方式]]="Best6",LARGE((N41,O41,P41,Q41,R41,S41,T41,U41,V41),1)+LARGE((N41,O41,P41,Q41,R41,S41,T41,U41,V41),2)+LARGE((N41,O41,P41,Q41,R41,S41,T41,U41,V41),3)+LARGE((N41,O41,P41,Q41,R41,S41,T41,U41,V41),4)+LARGE((N41,O41,P41,Q41,R41,S41,T41,U41,V41),5)+LARGE((N41,O41,P41,Q41,R41,S41,T41,U41,V41),6)&amp;"@",""))</f>
        <v/>
      </c>
      <c r="M41" s="7">
        <v>20</v>
      </c>
      <c r="N41" s="7">
        <v>4</v>
      </c>
      <c r="O41" s="7">
        <v>3</v>
      </c>
      <c r="P41" s="7">
        <v>4</v>
      </c>
      <c r="Q41" s="7">
        <v>4</v>
      </c>
      <c r="R41" s="7">
        <v>5</v>
      </c>
      <c r="S41" s="7">
        <v>4</v>
      </c>
      <c r="T41" s="7">
        <v>4</v>
      </c>
      <c r="U41" s="7">
        <v>3</v>
      </c>
      <c r="V41" s="7"/>
      <c r="W41" s="186" t="str">
        <f>IF(表格1[[#This Row],[中(LQ)]]="","",IF(表格1[[#This Row],[計分方式]]="4C+1X",SUM(AA41:AE41)+LARGE(AF41:AJ41,1)&amp;"@",""))</f>
        <v/>
      </c>
      <c r="X41" s="186" t="str">
        <f>IF(表格1[[#This Row],[中(LQ)]]="","",IF(表格1[[#This Row],[計分方式]]="4C+2X",SUM(AA41:AE41)+LARGE(AF41:AJ41,1)+LARGE(AF41:AJ41,2)&amp;"@",""))</f>
        <v/>
      </c>
      <c r="Y41" s="186" t="str">
        <f>IF(表格1[[#This Row],[中(LQ)]]="","",IF(表格1[[#This Row],[計分方式]]="Best5",LARGE((AB41,AC41,AD41,AE41,AF41,AG41,AH41,AI41,AJ41),1)+LARGE((AB41,AC41,AD41,AE41,AF41,AG41,AH41,AI41,AJ41),2)+LARGE((AB41,AC41,AD41,AE41,AF41,AG41,AH41,AI41,AJ41),3)+LARGE((AB41,AC41,AD41,AE41,AF41,AG41,AH41,AI41,AJ41),4)+LARGE((AB41,AC41,AD41,AE41,AF41,AG41,AH41,AI41,AJ41),5)&amp;"@",""))</f>
        <v/>
      </c>
      <c r="Z41" s="186" t="str">
        <f>IF(表格1[[#This Row],[中(LQ)]]="","",IF(表格1[[#This Row],[計分方式]]="Best6",LARGE((AB41,AC41,AD41,AE41,AF41,AG41,AH41,AI41,AJ41),1)+LARGE((AB41,AC41,AD41,AE41,AF41,AG41,AH41,AI41,AJ41),2)+LARGE((AB41,AC41,AD41,AE41,AF41,AG41,AH41,AI41,AJ41),3)+LARGE((AB41,AC41,AD41,AE41,AF41,AG41,AH41,AI41,AJ41),4)+LARGE((AB41,AC41,AD41,AE41,AF41,AG41,AH41,AI41,AJ41),5)+LARGE((AB41,AC41,AD41,AE41,AF41,AG41,AH41,AI41,AJ41),6)&amp;"@",""))</f>
        <v/>
      </c>
      <c r="AA41" s="7">
        <v>19</v>
      </c>
      <c r="AB41" s="7">
        <v>3</v>
      </c>
      <c r="AC41" s="7">
        <v>3</v>
      </c>
      <c r="AD41" s="7">
        <v>5</v>
      </c>
      <c r="AE41" s="7">
        <v>3</v>
      </c>
      <c r="AF41" s="7">
        <v>4</v>
      </c>
      <c r="AG41" s="7">
        <v>4</v>
      </c>
      <c r="AH41" s="7"/>
      <c r="AI41" s="7" t="s">
        <v>117</v>
      </c>
      <c r="AJ41" s="7"/>
      <c r="AK41" s="161" t="s">
        <v>267</v>
      </c>
    </row>
    <row r="42" spans="1:37" s="162" customFormat="1" ht="55.25" customHeight="1">
      <c r="A42" s="51" t="s">
        <v>268</v>
      </c>
      <c r="B42" s="52" t="s">
        <v>60</v>
      </c>
      <c r="C42" s="52" t="s">
        <v>269</v>
      </c>
      <c r="D42" s="160" t="s">
        <v>270</v>
      </c>
      <c r="E42" s="7" t="s">
        <v>1742</v>
      </c>
      <c r="F42" s="7">
        <v>174</v>
      </c>
      <c r="G42" s="7" t="s">
        <v>266</v>
      </c>
      <c r="H42" s="7"/>
      <c r="I42" s="186" t="str">
        <f>IF(表格1[[#This Row],[中(M)]]="","",IF(表格1[[#This Row],[計分方式]]="4C+1X",SUM(M42:Q42)+LARGE(R42:V42,1)&amp;"@",""))</f>
        <v/>
      </c>
      <c r="J42" s="186" t="str">
        <f>IF(表格1[[#This Row],[中(M)]]="","",IF(表格1[[#This Row],[計分方式]]="4C+2X",SUM(M42:Q42)+LARGE(R42:W42,1)+LARGE(R42:W42,2)&amp;"@",""))</f>
        <v/>
      </c>
      <c r="K42" s="186" t="str">
        <f>IF(表格1[[#This Row],[中(M)]]="","",IF(表格1[[#This Row],[計分方式]]="Best5",LARGE((N42,O42,P42,Q42,R42,S42,T42,U42,V42),1)+LARGE((N42,O42,P42,Q42,R42,S42,T42,U42,V42),2)+LARGE((N42,O42,P42,Q42,R42,S42,T42,U42,V42),3)+LARGE((N42,O42,P42,Q42,R42,S42,T42,U42,V42),4)+LARGE((N42,O42,P42,Q42,R42,S42,T42,U42,V42),5)&amp;"@",""))</f>
        <v/>
      </c>
      <c r="L42" s="186" t="str">
        <f>IF(表格1[[#This Row],[中(M)]]="","",IF(表格1[[#This Row],[計分方式]]="Best6",LARGE((N42,O42,P42,Q42,R42,S42,T42,U42,V42),1)+LARGE((N42,O42,P42,Q42,R42,S42,T42,U42,V42),2)+LARGE((N42,O42,P42,Q42,R42,S42,T42,U42,V42),3)+LARGE((N42,O42,P42,Q42,R42,S42,T42,U42,V42),4)+LARGE((N42,O42,P42,Q42,R42,S42,T42,U42,V42),5)+LARGE((N42,O42,P42,Q42,R42,S42,T42,U42,V42),6)&amp;"@",""))</f>
        <v/>
      </c>
      <c r="M42" s="7">
        <v>31</v>
      </c>
      <c r="N42" s="7">
        <v>3</v>
      </c>
      <c r="O42" s="7">
        <v>3</v>
      </c>
      <c r="P42" s="7">
        <v>4</v>
      </c>
      <c r="Q42" s="7">
        <v>3</v>
      </c>
      <c r="R42" s="7">
        <v>4</v>
      </c>
      <c r="S42" s="7">
        <v>4</v>
      </c>
      <c r="T42" s="7"/>
      <c r="U42" s="7" t="s">
        <v>117</v>
      </c>
      <c r="V42" s="7"/>
      <c r="W42" s="186" t="str">
        <f>IF(表格1[[#This Row],[中(LQ)]]="","",IF(表格1[[#This Row],[計分方式]]="4C+1X",SUM(AA42:AE42)+LARGE(AF42:AJ42,1)&amp;"@",""))</f>
        <v/>
      </c>
      <c r="X42" s="186" t="str">
        <f>IF(表格1[[#This Row],[中(LQ)]]="","",IF(表格1[[#This Row],[計分方式]]="4C+2X",SUM(AA42:AE42)+LARGE(AF42:AJ42,1)+LARGE(AF42:AJ42,2)&amp;"@",""))</f>
        <v/>
      </c>
      <c r="Y42" s="186" t="str">
        <f>IF(表格1[[#This Row],[中(LQ)]]="","",IF(表格1[[#This Row],[計分方式]]="Best5",LARGE((AB42,AC42,AD42,AE42,AF42,AG42,AH42,AI42,AJ42),1)+LARGE((AB42,AC42,AD42,AE42,AF42,AG42,AH42,AI42,AJ42),2)+LARGE((AB42,AC42,AD42,AE42,AF42,AG42,AH42,AI42,AJ42),3)+LARGE((AB42,AC42,AD42,AE42,AF42,AG42,AH42,AI42,AJ42),4)+LARGE((AB42,AC42,AD42,AE42,AF42,AG42,AH42,AI42,AJ42),5)&amp;"@",""))</f>
        <v/>
      </c>
      <c r="Z42" s="186" t="str">
        <f>IF(表格1[[#This Row],[中(LQ)]]="","",IF(表格1[[#This Row],[計分方式]]="Best6",LARGE((AB42,AC42,AD42,AE42,AF42,AG42,AH42,AI42,AJ42),1)+LARGE((AB42,AC42,AD42,AE42,AF42,AG42,AH42,AI42,AJ42),2)+LARGE((AB42,AC42,AD42,AE42,AF42,AG42,AH42,AI42,AJ42),3)+LARGE((AB42,AC42,AD42,AE42,AF42,AG42,AH42,AI42,AJ42),4)+LARGE((AB42,AC42,AD42,AE42,AF42,AG42,AH42,AI42,AJ42),5)+LARGE((AB42,AC42,AD42,AE42,AF42,AG42,AH42,AI42,AJ42),6)&amp;"@",""))</f>
        <v/>
      </c>
      <c r="AA42" s="7">
        <v>30</v>
      </c>
      <c r="AB42" s="7">
        <v>3</v>
      </c>
      <c r="AC42" s="7">
        <v>3</v>
      </c>
      <c r="AD42" s="7">
        <v>4</v>
      </c>
      <c r="AE42" s="7">
        <v>3</v>
      </c>
      <c r="AF42" s="7">
        <v>4</v>
      </c>
      <c r="AG42" s="7">
        <v>3</v>
      </c>
      <c r="AH42" s="7">
        <v>3</v>
      </c>
      <c r="AI42" s="7" t="s">
        <v>117</v>
      </c>
      <c r="AJ42" s="7"/>
      <c r="AK42" s="161" t="s">
        <v>271</v>
      </c>
    </row>
    <row r="43" spans="1:37" s="162" customFormat="1" ht="55.25" customHeight="1">
      <c r="A43" s="51" t="s">
        <v>272</v>
      </c>
      <c r="B43" s="52" t="s">
        <v>60</v>
      </c>
      <c r="C43" s="52" t="s">
        <v>273</v>
      </c>
      <c r="D43" s="160" t="s">
        <v>274</v>
      </c>
      <c r="E43" s="7" t="s">
        <v>1742</v>
      </c>
      <c r="F43" s="7">
        <v>31</v>
      </c>
      <c r="G43" s="7" t="s">
        <v>182</v>
      </c>
      <c r="H43" s="7"/>
      <c r="I43" s="186" t="str">
        <f>IF(表格1[[#This Row],[中(M)]]="","",IF(表格1[[#This Row],[計分方式]]="4C+1X",SUM(M43:Q43)+LARGE(R43:V43,1)&amp;"@",""))</f>
        <v/>
      </c>
      <c r="J43" s="186" t="str">
        <f>IF(表格1[[#This Row],[中(M)]]="","",IF(表格1[[#This Row],[計分方式]]="4C+2X",SUM(M43:Q43)+LARGE(R43:W43,1)+LARGE(R43:W43,2)&amp;"@",""))</f>
        <v/>
      </c>
      <c r="K43" s="186" t="str">
        <f>IF(表格1[[#This Row],[中(M)]]="","",IF(表格1[[#This Row],[計分方式]]="Best5",LARGE((N43,O43,P43,Q43,R43,S43,T43,U43,V43),1)+LARGE((N43,O43,P43,Q43,R43,S43,T43,U43,V43),2)+LARGE((N43,O43,P43,Q43,R43,S43,T43,U43,V43),3)+LARGE((N43,O43,P43,Q43,R43,S43,T43,U43,V43),4)+LARGE((N43,O43,P43,Q43,R43,S43,T43,U43,V43),5)&amp;"@",""))</f>
        <v>19@</v>
      </c>
      <c r="L43" s="186" t="str">
        <f>IF(表格1[[#This Row],[中(M)]]="","",IF(表格1[[#This Row],[計分方式]]="Best6",LARGE((N43,O43,P43,Q43,R43,S43,T43,U43,V43),1)+LARGE((N43,O43,P43,Q43,R43,S43,T43,U43,V43),2)+LARGE((N43,O43,P43,Q43,R43,S43,T43,U43,V43),3)+LARGE((N43,O43,P43,Q43,R43,S43,T43,U43,V43),4)+LARGE((N43,O43,P43,Q43,R43,S43,T43,U43,V43),5)+LARGE((N43,O43,P43,Q43,R43,S43,T43,U43,V43),6)&amp;"@",""))</f>
        <v/>
      </c>
      <c r="M43" s="7">
        <v>33</v>
      </c>
      <c r="N43" s="7">
        <v>4</v>
      </c>
      <c r="O43" s="7">
        <v>4</v>
      </c>
      <c r="P43" s="7">
        <v>4</v>
      </c>
      <c r="Q43" s="7">
        <v>4</v>
      </c>
      <c r="R43" s="7">
        <v>3</v>
      </c>
      <c r="S43" s="7">
        <v>3</v>
      </c>
      <c r="T43" s="7">
        <v>3</v>
      </c>
      <c r="U43" s="7" t="s">
        <v>117</v>
      </c>
      <c r="V43" s="7"/>
      <c r="W43" s="186" t="str">
        <f>IF(表格1[[#This Row],[中(LQ)]]="","",IF(表格1[[#This Row],[計分方式]]="4C+1X",SUM(AA43:AE43)+LARGE(AF43:AJ43,1)&amp;"@",""))</f>
        <v/>
      </c>
      <c r="X43" s="186" t="str">
        <f>IF(表格1[[#This Row],[中(LQ)]]="","",IF(表格1[[#This Row],[計分方式]]="4C+2X",SUM(AA43:AE43)+LARGE(AF43:AJ43,1)+LARGE(AF43:AJ43,2)&amp;"@",""))</f>
        <v/>
      </c>
      <c r="Y43" s="186" t="str">
        <f>IF(表格1[[#This Row],[中(LQ)]]="","",IF(表格1[[#This Row],[計分方式]]="Best5",LARGE((AB43,AC43,AD43,AE43,AF43,AG43,AH43,AI43,AJ43),1)+LARGE((AB43,AC43,AD43,AE43,AF43,AG43,AH43,AI43,AJ43),2)+LARGE((AB43,AC43,AD43,AE43,AF43,AG43,AH43,AI43,AJ43),3)+LARGE((AB43,AC43,AD43,AE43,AF43,AG43,AH43,AI43,AJ43),4)+LARGE((AB43,AC43,AD43,AE43,AF43,AG43,AH43,AI43,AJ43),5)&amp;"@",""))</f>
        <v>19@</v>
      </c>
      <c r="Z43" s="186" t="str">
        <f>IF(表格1[[#This Row],[中(LQ)]]="","",IF(表格1[[#This Row],[計分方式]]="Best6",LARGE((AB43,AC43,AD43,AE43,AF43,AG43,AH43,AI43,AJ43),1)+LARGE((AB43,AC43,AD43,AE43,AF43,AG43,AH43,AI43,AJ43),2)+LARGE((AB43,AC43,AD43,AE43,AF43,AG43,AH43,AI43,AJ43),3)+LARGE((AB43,AC43,AD43,AE43,AF43,AG43,AH43,AI43,AJ43),4)+LARGE((AB43,AC43,AD43,AE43,AF43,AG43,AH43,AI43,AJ43),5)+LARGE((AB43,AC43,AD43,AE43,AF43,AG43,AH43,AI43,AJ43),6)&amp;"@",""))</f>
        <v/>
      </c>
      <c r="AA43" s="7">
        <v>31</v>
      </c>
      <c r="AB43" s="7">
        <v>3</v>
      </c>
      <c r="AC43" s="7">
        <v>3</v>
      </c>
      <c r="AD43" s="7">
        <v>5</v>
      </c>
      <c r="AE43" s="7">
        <v>4</v>
      </c>
      <c r="AF43" s="7">
        <v>4</v>
      </c>
      <c r="AG43" s="7">
        <v>3</v>
      </c>
      <c r="AH43" s="7"/>
      <c r="AI43" s="7" t="s">
        <v>117</v>
      </c>
      <c r="AJ43" s="7"/>
      <c r="AK43" s="161" t="s">
        <v>275</v>
      </c>
    </row>
    <row r="44" spans="1:37" s="162" customFormat="1" ht="70">
      <c r="A44" s="51" t="s">
        <v>276</v>
      </c>
      <c r="B44" s="52" t="s">
        <v>60</v>
      </c>
      <c r="C44" s="52" t="s">
        <v>277</v>
      </c>
      <c r="D44" s="160" t="s">
        <v>278</v>
      </c>
      <c r="E44" s="7" t="s">
        <v>1742</v>
      </c>
      <c r="F44" s="7">
        <v>106</v>
      </c>
      <c r="G44" s="7" t="s">
        <v>126</v>
      </c>
      <c r="H44" s="7"/>
      <c r="I44" s="186" t="str">
        <f>IF(表格1[[#This Row],[中(M)]]="","",IF(表格1[[#This Row],[計分方式]]="4C+1X",SUM(M44:Q44)+LARGE(R44:V44,1)&amp;"@",""))</f>
        <v/>
      </c>
      <c r="J44" s="186" t="str">
        <f>IF(表格1[[#This Row],[中(M)]]="","",IF(表格1[[#This Row],[計分方式]]="4C+2X",SUM(M44:Q44)+LARGE(R44:W44,1)+LARGE(R44:W44,2)&amp;"@",""))</f>
        <v/>
      </c>
      <c r="K44" s="186" t="str">
        <f>IF(表格1[[#This Row],[中(M)]]="","",IF(表格1[[#This Row],[計分方式]]="Best5",LARGE((N44,O44,P44,Q44,R44,S44,T44,U44,V44),1)+LARGE((N44,O44,P44,Q44,R44,S44,T44,U44,V44),2)+LARGE((N44,O44,P44,Q44,R44,S44,T44,U44,V44),3)+LARGE((N44,O44,P44,Q44,R44,S44,T44,U44,V44),4)+LARGE((N44,O44,P44,Q44,R44,S44,T44,U44,V44),5)&amp;"@",""))</f>
        <v/>
      </c>
      <c r="L44" s="186" t="str">
        <f>IF(表格1[[#This Row],[中(M)]]="","",IF(表格1[[#This Row],[計分方式]]="Best6",LARGE((N44,O44,P44,Q44,R44,S44,T44,U44,V44),1)+LARGE((N44,O44,P44,Q44,R44,S44,T44,U44,V44),2)+LARGE((N44,O44,P44,Q44,R44,S44,T44,U44,V44),3)+LARGE((N44,O44,P44,Q44,R44,S44,T44,U44,V44),4)+LARGE((N44,O44,P44,Q44,R44,S44,T44,U44,V44),5)+LARGE((N44,O44,P44,Q44,R44,S44,T44,U44,V44),6)&amp;"@",""))</f>
        <v>21@</v>
      </c>
      <c r="M44" s="7">
        <v>32</v>
      </c>
      <c r="N44" s="7">
        <v>3</v>
      </c>
      <c r="O44" s="7">
        <v>4</v>
      </c>
      <c r="P44" s="7">
        <v>4</v>
      </c>
      <c r="Q44" s="7">
        <v>3</v>
      </c>
      <c r="R44" s="7">
        <v>4</v>
      </c>
      <c r="S44" s="7">
        <v>3</v>
      </c>
      <c r="T44" s="7" t="s">
        <v>117</v>
      </c>
      <c r="U44" s="7" t="s">
        <v>117</v>
      </c>
      <c r="V44" s="7"/>
      <c r="W44" s="186" t="str">
        <f>IF(表格1[[#This Row],[中(LQ)]]="","",IF(表格1[[#This Row],[計分方式]]="4C+1X",SUM(AA44:AE44)+LARGE(AF44:AJ44,1)&amp;"@",""))</f>
        <v/>
      </c>
      <c r="X44" s="186" t="str">
        <f>IF(表格1[[#This Row],[中(LQ)]]="","",IF(表格1[[#This Row],[計分方式]]="4C+2X",SUM(AA44:AE44)+LARGE(AF44:AJ44,1)+LARGE(AF44:AJ44,2)&amp;"@",""))</f>
        <v/>
      </c>
      <c r="Y44" s="186" t="str">
        <f>IF(表格1[[#This Row],[中(LQ)]]="","",IF(表格1[[#This Row],[計分方式]]="Best5",LARGE((AB44,AC44,AD44,AE44,AF44,AG44,AH44,AI44,AJ44),1)+LARGE((AB44,AC44,AD44,AE44,AF44,AG44,AH44,AI44,AJ44),2)+LARGE((AB44,AC44,AD44,AE44,AF44,AG44,AH44,AI44,AJ44),3)+LARGE((AB44,AC44,AD44,AE44,AF44,AG44,AH44,AI44,AJ44),4)+LARGE((AB44,AC44,AD44,AE44,AF44,AG44,AH44,AI44,AJ44),5)&amp;"@",""))</f>
        <v/>
      </c>
      <c r="Z44" s="186" t="str">
        <f>IF(表格1[[#This Row],[中(LQ)]]="","",IF(表格1[[#This Row],[計分方式]]="Best6",LARGE((AB44,AC44,AD44,AE44,AF44,AG44,AH44,AI44,AJ44),1)+LARGE((AB44,AC44,AD44,AE44,AF44,AG44,AH44,AI44,AJ44),2)+LARGE((AB44,AC44,AD44,AE44,AF44,AG44,AH44,AI44,AJ44),3)+LARGE((AB44,AC44,AD44,AE44,AF44,AG44,AH44,AI44,AJ44),4)+LARGE((AB44,AC44,AD44,AE44,AF44,AG44,AH44,AI44,AJ44),5)+LARGE((AB44,AC44,AD44,AE44,AF44,AG44,AH44,AI44,AJ44),6)&amp;"@",""))</f>
        <v>20@</v>
      </c>
      <c r="AA44" s="7">
        <v>30</v>
      </c>
      <c r="AB44" s="7">
        <v>3</v>
      </c>
      <c r="AC44" s="7">
        <v>3</v>
      </c>
      <c r="AD44" s="7">
        <v>4</v>
      </c>
      <c r="AE44" s="7">
        <v>3</v>
      </c>
      <c r="AF44" s="7">
        <v>4</v>
      </c>
      <c r="AG44" s="7">
        <v>3</v>
      </c>
      <c r="AH44" s="7" t="s">
        <v>117</v>
      </c>
      <c r="AI44" s="7" t="s">
        <v>117</v>
      </c>
      <c r="AJ44" s="7"/>
      <c r="AK44" s="161" t="s">
        <v>279</v>
      </c>
    </row>
    <row r="45" spans="1:37" s="162" customFormat="1" ht="55.25" customHeight="1">
      <c r="A45" s="51" t="s">
        <v>280</v>
      </c>
      <c r="B45" s="52" t="s">
        <v>60</v>
      </c>
      <c r="C45" s="52" t="s">
        <v>281</v>
      </c>
      <c r="D45" s="160" t="s">
        <v>282</v>
      </c>
      <c r="E45" s="7" t="s">
        <v>1742</v>
      </c>
      <c r="F45" s="7">
        <v>22</v>
      </c>
      <c r="G45" s="7" t="s">
        <v>182</v>
      </c>
      <c r="H45" s="7"/>
      <c r="I45" s="186" t="str">
        <f>IF(表格1[[#This Row],[中(M)]]="","",IF(表格1[[#This Row],[計分方式]]="4C+1X",SUM(M45:Q45)+LARGE(R45:V45,1)&amp;"@",""))</f>
        <v/>
      </c>
      <c r="J45" s="186" t="str">
        <f>IF(表格1[[#This Row],[中(M)]]="","",IF(表格1[[#This Row],[計分方式]]="4C+2X",SUM(M45:Q45)+LARGE(R45:W45,1)+LARGE(R45:W45,2)&amp;"@",""))</f>
        <v/>
      </c>
      <c r="K45" s="186" t="str">
        <f>IF(表格1[[#This Row],[中(M)]]="","",IF(表格1[[#This Row],[計分方式]]="Best5",LARGE((N45,O45,P45,Q45,R45,S45,T45,U45,V45),1)+LARGE((N45,O45,P45,Q45,R45,S45,T45,U45,V45),2)+LARGE((N45,O45,P45,Q45,R45,S45,T45,U45,V45),3)+LARGE((N45,O45,P45,Q45,R45,S45,T45,U45,V45),4)+LARGE((N45,O45,P45,Q45,R45,S45,T45,U45,V45),5)&amp;"@",""))</f>
        <v>17@</v>
      </c>
      <c r="L45" s="186" t="str">
        <f>IF(表格1[[#This Row],[中(M)]]="","",IF(表格1[[#This Row],[計分方式]]="Best6",LARGE((N45,O45,P45,Q45,R45,S45,T45,U45,V45),1)+LARGE((N45,O45,P45,Q45,R45,S45,T45,U45,V45),2)+LARGE((N45,O45,P45,Q45,R45,S45,T45,U45,V45),3)+LARGE((N45,O45,P45,Q45,R45,S45,T45,U45,V45),4)+LARGE((N45,O45,P45,Q45,R45,S45,T45,U45,V45),5)+LARGE((N45,O45,P45,Q45,R45,S45,T45,U45,V45),6)&amp;"@",""))</f>
        <v/>
      </c>
      <c r="M45" s="7">
        <v>26.25</v>
      </c>
      <c r="N45" s="7">
        <v>3</v>
      </c>
      <c r="O45" s="7">
        <v>3</v>
      </c>
      <c r="P45" s="7">
        <v>3</v>
      </c>
      <c r="Q45" s="7">
        <v>4</v>
      </c>
      <c r="R45" s="7">
        <v>4</v>
      </c>
      <c r="S45" s="7">
        <v>3</v>
      </c>
      <c r="T45" s="7">
        <v>3</v>
      </c>
      <c r="U45" s="7" t="s">
        <v>117</v>
      </c>
      <c r="V45" s="7"/>
      <c r="W45" s="186" t="str">
        <f>IF(表格1[[#This Row],[中(LQ)]]="","",IF(表格1[[#This Row],[計分方式]]="4C+1X",SUM(AA45:AE45)+LARGE(AF45:AJ45,1)&amp;"@",""))</f>
        <v/>
      </c>
      <c r="X45" s="186" t="str">
        <f>IF(表格1[[#This Row],[中(LQ)]]="","",IF(表格1[[#This Row],[計分方式]]="4C+2X",SUM(AA45:AE45)+LARGE(AF45:AJ45,1)+LARGE(AF45:AJ45,2)&amp;"@",""))</f>
        <v/>
      </c>
      <c r="Y45" s="186" t="str">
        <f>IF(表格1[[#This Row],[中(LQ)]]="","",IF(表格1[[#This Row],[計分方式]]="Best5",LARGE((AB45,AC45,AD45,AE45,AF45,AG45,AH45,AI45,AJ45),1)+LARGE((AB45,AC45,AD45,AE45,AF45,AG45,AH45,AI45,AJ45),2)+LARGE((AB45,AC45,AD45,AE45,AF45,AG45,AH45,AI45,AJ45),3)+LARGE((AB45,AC45,AD45,AE45,AF45,AG45,AH45,AI45,AJ45),4)+LARGE((AB45,AC45,AD45,AE45,AF45,AG45,AH45,AI45,AJ45),5)&amp;"@",""))</f>
        <v>18@</v>
      </c>
      <c r="Z45" s="186" t="str">
        <f>IF(表格1[[#This Row],[中(LQ)]]="","",IF(表格1[[#This Row],[計分方式]]="Best6",LARGE((AB45,AC45,AD45,AE45,AF45,AG45,AH45,AI45,AJ45),1)+LARGE((AB45,AC45,AD45,AE45,AF45,AG45,AH45,AI45,AJ45),2)+LARGE((AB45,AC45,AD45,AE45,AF45,AG45,AH45,AI45,AJ45),3)+LARGE((AB45,AC45,AD45,AE45,AF45,AG45,AH45,AI45,AJ45),4)+LARGE((AB45,AC45,AD45,AE45,AF45,AG45,AH45,AI45,AJ45),5)+LARGE((AB45,AC45,AD45,AE45,AF45,AG45,AH45,AI45,AJ45),6)&amp;"@",""))</f>
        <v/>
      </c>
      <c r="AA45" s="7">
        <v>25</v>
      </c>
      <c r="AB45" s="7">
        <v>4</v>
      </c>
      <c r="AC45" s="7">
        <v>3</v>
      </c>
      <c r="AD45" s="7">
        <v>4</v>
      </c>
      <c r="AE45" s="7">
        <v>3</v>
      </c>
      <c r="AF45" s="7">
        <v>4</v>
      </c>
      <c r="AG45" s="7">
        <v>3</v>
      </c>
      <c r="AH45" s="7" t="s">
        <v>117</v>
      </c>
      <c r="AI45" s="7" t="s">
        <v>117</v>
      </c>
      <c r="AJ45" s="7"/>
      <c r="AK45" s="161" t="s">
        <v>283</v>
      </c>
    </row>
    <row r="46" spans="1:37" s="162" customFormat="1" ht="55.25" customHeight="1">
      <c r="A46" s="51" t="s">
        <v>284</v>
      </c>
      <c r="B46" s="52" t="s">
        <v>60</v>
      </c>
      <c r="C46" s="52" t="s">
        <v>285</v>
      </c>
      <c r="D46" s="160" t="s">
        <v>286</v>
      </c>
      <c r="E46" s="7" t="s">
        <v>1742</v>
      </c>
      <c r="F46" s="7">
        <v>29</v>
      </c>
      <c r="G46" s="7" t="s">
        <v>126</v>
      </c>
      <c r="H46" s="7"/>
      <c r="I46" s="186" t="str">
        <f>IF(表格1[[#This Row],[中(M)]]="","",IF(表格1[[#This Row],[計分方式]]="4C+1X",SUM(M46:Q46)+LARGE(R46:V46,1)&amp;"@",""))</f>
        <v/>
      </c>
      <c r="J46" s="186" t="str">
        <f>IF(表格1[[#This Row],[中(M)]]="","",IF(表格1[[#This Row],[計分方式]]="4C+2X",SUM(M46:Q46)+LARGE(R46:W46,1)+LARGE(R46:W46,2)&amp;"@",""))</f>
        <v/>
      </c>
      <c r="K46" s="186" t="str">
        <f>IF(表格1[[#This Row],[中(M)]]="","",IF(表格1[[#This Row],[計分方式]]="Best5",LARGE((N46,O46,P46,Q46,R46,S46,T46,U46,V46),1)+LARGE((N46,O46,P46,Q46,R46,S46,T46,U46,V46),2)+LARGE((N46,O46,P46,Q46,R46,S46,T46,U46,V46),3)+LARGE((N46,O46,P46,Q46,R46,S46,T46,U46,V46),4)+LARGE((N46,O46,P46,Q46,R46,S46,T46,U46,V46),5)&amp;"@",""))</f>
        <v/>
      </c>
      <c r="L46" s="186" t="str">
        <f>IF(表格1[[#This Row],[中(M)]]="","",IF(表格1[[#This Row],[計分方式]]="Best6",LARGE((N46,O46,P46,Q46,R46,S46,T46,U46,V46),1)+LARGE((N46,O46,P46,Q46,R46,S46,T46,U46,V46),2)+LARGE((N46,O46,P46,Q46,R46,S46,T46,U46,V46),3)+LARGE((N46,O46,P46,Q46,R46,S46,T46,U46,V46),4)+LARGE((N46,O46,P46,Q46,R46,S46,T46,U46,V46),5)+LARGE((N46,O46,P46,Q46,R46,S46,T46,U46,V46),6)&amp;"@",""))</f>
        <v>20@</v>
      </c>
      <c r="M46" s="7">
        <v>30</v>
      </c>
      <c r="N46" s="7">
        <v>4</v>
      </c>
      <c r="O46" s="7">
        <v>3</v>
      </c>
      <c r="P46" s="7">
        <v>4</v>
      </c>
      <c r="Q46" s="7">
        <v>3</v>
      </c>
      <c r="R46" s="7">
        <v>3</v>
      </c>
      <c r="S46" s="7">
        <v>3</v>
      </c>
      <c r="T46" s="7"/>
      <c r="U46" s="7" t="s">
        <v>117</v>
      </c>
      <c r="V46" s="7"/>
      <c r="W46" s="186" t="str">
        <f>IF(表格1[[#This Row],[中(LQ)]]="","",IF(表格1[[#This Row],[計分方式]]="4C+1X",SUM(AA46:AE46)+LARGE(AF46:AJ46,1)&amp;"@",""))</f>
        <v/>
      </c>
      <c r="X46" s="186" t="str">
        <f>IF(表格1[[#This Row],[中(LQ)]]="","",IF(表格1[[#This Row],[計分方式]]="4C+2X",SUM(AA46:AE46)+LARGE(AF46:AJ46,1)+LARGE(AF46:AJ46,2)&amp;"@",""))</f>
        <v/>
      </c>
      <c r="Y46" s="186" t="str">
        <f>IF(表格1[[#This Row],[中(LQ)]]="","",IF(表格1[[#This Row],[計分方式]]="Best5",LARGE((AB46,AC46,AD46,AE46,AF46,AG46,AH46,AI46,AJ46),1)+LARGE((AB46,AC46,AD46,AE46,AF46,AG46,AH46,AI46,AJ46),2)+LARGE((AB46,AC46,AD46,AE46,AF46,AG46,AH46,AI46,AJ46),3)+LARGE((AB46,AC46,AD46,AE46,AF46,AG46,AH46,AI46,AJ46),4)+LARGE((AB46,AC46,AD46,AE46,AF46,AG46,AH46,AI46,AJ46),5)&amp;"@",""))</f>
        <v/>
      </c>
      <c r="Z46" s="186" t="str">
        <f>IF(表格1[[#This Row],[中(LQ)]]="","",IF(表格1[[#This Row],[計分方式]]="Best6",LARGE((AB46,AC46,AD46,AE46,AF46,AG46,AH46,AI46,AJ46),1)+LARGE((AB46,AC46,AD46,AE46,AF46,AG46,AH46,AI46,AJ46),2)+LARGE((AB46,AC46,AD46,AE46,AF46,AG46,AH46,AI46,AJ46),3)+LARGE((AB46,AC46,AD46,AE46,AF46,AG46,AH46,AI46,AJ46),4)+LARGE((AB46,AC46,AD46,AE46,AF46,AG46,AH46,AI46,AJ46),5)+LARGE((AB46,AC46,AD46,AE46,AF46,AG46,AH46,AI46,AJ46),6)&amp;"@",""))</f>
        <v>21@</v>
      </c>
      <c r="AA46" s="7">
        <v>29.5</v>
      </c>
      <c r="AB46" s="7">
        <v>3</v>
      </c>
      <c r="AC46" s="7">
        <v>3</v>
      </c>
      <c r="AD46" s="7">
        <v>4</v>
      </c>
      <c r="AE46" s="7">
        <v>4</v>
      </c>
      <c r="AF46" s="7">
        <v>4</v>
      </c>
      <c r="AG46" s="7">
        <v>3</v>
      </c>
      <c r="AH46" s="7"/>
      <c r="AI46" s="7" t="s">
        <v>117</v>
      </c>
      <c r="AJ46" s="7"/>
      <c r="AK46" s="161" t="s">
        <v>1611</v>
      </c>
    </row>
    <row r="47" spans="1:37" s="162" customFormat="1" ht="55.25" customHeight="1">
      <c r="A47" s="51" t="s">
        <v>287</v>
      </c>
      <c r="B47" s="52" t="s">
        <v>60</v>
      </c>
      <c r="C47" s="52" t="s">
        <v>288</v>
      </c>
      <c r="D47" s="160" t="s">
        <v>289</v>
      </c>
      <c r="E47" s="7" t="s">
        <v>1742</v>
      </c>
      <c r="F47" s="7">
        <v>43</v>
      </c>
      <c r="G47" s="7" t="s">
        <v>182</v>
      </c>
      <c r="H47" s="7"/>
      <c r="I47" s="186" t="str">
        <f>IF(表格1[[#This Row],[中(M)]]="","",IF(表格1[[#This Row],[計分方式]]="4C+1X",SUM(M47:Q47)+LARGE(R47:V47,1)&amp;"@",""))</f>
        <v/>
      </c>
      <c r="J47" s="186" t="str">
        <f>IF(表格1[[#This Row],[中(M)]]="","",IF(表格1[[#This Row],[計分方式]]="4C+2X",SUM(M47:Q47)+LARGE(R47:W47,1)+LARGE(R47:W47,2)&amp;"@",""))</f>
        <v/>
      </c>
      <c r="K47" s="186" t="str">
        <f>IF(表格1[[#This Row],[中(M)]]="","",IF(表格1[[#This Row],[計分方式]]="Best5",LARGE((N47,O47,P47,Q47,R47,S47,T47,U47,V47),1)+LARGE((N47,O47,P47,Q47,R47,S47,T47,U47,V47),2)+LARGE((N47,O47,P47,Q47,R47,S47,T47,U47,V47),3)+LARGE((N47,O47,P47,Q47,R47,S47,T47,U47,V47),4)+LARGE((N47,O47,P47,Q47,R47,S47,T47,U47,V47),5)&amp;"@",""))</f>
        <v>22@</v>
      </c>
      <c r="L47" s="186" t="str">
        <f>IF(表格1[[#This Row],[中(M)]]="","",IF(表格1[[#This Row],[計分方式]]="Best6",LARGE((N47,O47,P47,Q47,R47,S47,T47,U47,V47),1)+LARGE((N47,O47,P47,Q47,R47,S47,T47,U47,V47),2)+LARGE((N47,O47,P47,Q47,R47,S47,T47,U47,V47),3)+LARGE((N47,O47,P47,Q47,R47,S47,T47,U47,V47),4)+LARGE((N47,O47,P47,Q47,R47,S47,T47,U47,V47),5)+LARGE((N47,O47,P47,Q47,R47,S47,T47,U47,V47),6)&amp;"@",""))</f>
        <v/>
      </c>
      <c r="M47" s="7">
        <v>33</v>
      </c>
      <c r="N47" s="7">
        <v>4</v>
      </c>
      <c r="O47" s="7">
        <v>3</v>
      </c>
      <c r="P47" s="7">
        <v>5</v>
      </c>
      <c r="Q47" s="7">
        <v>3</v>
      </c>
      <c r="R47" s="7">
        <v>5</v>
      </c>
      <c r="S47" s="7">
        <v>4</v>
      </c>
      <c r="T47" s="7">
        <v>4</v>
      </c>
      <c r="U47" s="7" t="s">
        <v>117</v>
      </c>
      <c r="V47" s="7"/>
      <c r="W47" s="186" t="str">
        <f>IF(表格1[[#This Row],[中(LQ)]]="","",IF(表格1[[#This Row],[計分方式]]="4C+1X",SUM(AA47:AE47)+LARGE(AF47:AJ47,1)&amp;"@",""))</f>
        <v/>
      </c>
      <c r="X47" s="186" t="str">
        <f>IF(表格1[[#This Row],[中(LQ)]]="","",IF(表格1[[#This Row],[計分方式]]="4C+2X",SUM(AA47:AE47)+LARGE(AF47:AJ47,1)+LARGE(AF47:AJ47,2)&amp;"@",""))</f>
        <v/>
      </c>
      <c r="Y47" s="186" t="str">
        <f>IF(表格1[[#This Row],[中(LQ)]]="","",IF(表格1[[#This Row],[計分方式]]="Best5",LARGE((AB47,AC47,AD47,AE47,AF47,AG47,AH47,AI47,AJ47),1)+LARGE((AB47,AC47,AD47,AE47,AF47,AG47,AH47,AI47,AJ47),2)+LARGE((AB47,AC47,AD47,AE47,AF47,AG47,AH47,AI47,AJ47),3)+LARGE((AB47,AC47,AD47,AE47,AF47,AG47,AH47,AI47,AJ47),4)+LARGE((AB47,AC47,AD47,AE47,AF47,AG47,AH47,AI47,AJ47),5)&amp;"@",""))</f>
        <v>20@</v>
      </c>
      <c r="Z47" s="186" t="str">
        <f>IF(表格1[[#This Row],[中(LQ)]]="","",IF(表格1[[#This Row],[計分方式]]="Best6",LARGE((AB47,AC47,AD47,AE47,AF47,AG47,AH47,AI47,AJ47),1)+LARGE((AB47,AC47,AD47,AE47,AF47,AG47,AH47,AI47,AJ47),2)+LARGE((AB47,AC47,AD47,AE47,AF47,AG47,AH47,AI47,AJ47),3)+LARGE((AB47,AC47,AD47,AE47,AF47,AG47,AH47,AI47,AJ47),4)+LARGE((AB47,AC47,AD47,AE47,AF47,AG47,AH47,AI47,AJ47),5)+LARGE((AB47,AC47,AD47,AE47,AF47,AG47,AH47,AI47,AJ47),6)&amp;"@",""))</f>
        <v/>
      </c>
      <c r="AA47" s="7">
        <v>32</v>
      </c>
      <c r="AB47" s="7">
        <v>3</v>
      </c>
      <c r="AC47" s="7">
        <v>4</v>
      </c>
      <c r="AD47" s="7">
        <v>4</v>
      </c>
      <c r="AE47" s="7">
        <v>4</v>
      </c>
      <c r="AF47" s="7">
        <v>4</v>
      </c>
      <c r="AG47" s="7">
        <v>4</v>
      </c>
      <c r="AH47" s="7"/>
      <c r="AI47" s="7" t="s">
        <v>117</v>
      </c>
      <c r="AJ47" s="7"/>
      <c r="AK47" s="161" t="s">
        <v>290</v>
      </c>
    </row>
    <row r="48" spans="1:37" s="162" customFormat="1" ht="55.25" customHeight="1">
      <c r="A48" s="51" t="s">
        <v>291</v>
      </c>
      <c r="B48" s="52" t="s">
        <v>60</v>
      </c>
      <c r="C48" s="52" t="s">
        <v>292</v>
      </c>
      <c r="D48" s="160" t="s">
        <v>293</v>
      </c>
      <c r="E48" s="7" t="s">
        <v>1742</v>
      </c>
      <c r="F48" s="7">
        <v>24</v>
      </c>
      <c r="G48" s="7" t="s">
        <v>266</v>
      </c>
      <c r="H48" s="7"/>
      <c r="I48" s="186" t="str">
        <f>IF(表格1[[#This Row],[中(M)]]="","",IF(表格1[[#This Row],[計分方式]]="4C+1X",SUM(M48:Q48)+LARGE(R48:V48,1)&amp;"@",""))</f>
        <v/>
      </c>
      <c r="J48" s="186" t="str">
        <f>IF(表格1[[#This Row],[中(M)]]="","",IF(表格1[[#This Row],[計分方式]]="4C+2X",SUM(M48:Q48)+LARGE(R48:W48,1)+LARGE(R48:W48,2)&amp;"@",""))</f>
        <v/>
      </c>
      <c r="K48" s="186" t="str">
        <f>IF(表格1[[#This Row],[中(M)]]="","",IF(表格1[[#This Row],[計分方式]]="Best5",LARGE((N48,O48,P48,Q48,R48,S48,T48,U48,V48),1)+LARGE((N48,O48,P48,Q48,R48,S48,T48,U48,V48),2)+LARGE((N48,O48,P48,Q48,R48,S48,T48,U48,V48),3)+LARGE((N48,O48,P48,Q48,R48,S48,T48,U48,V48),4)+LARGE((N48,O48,P48,Q48,R48,S48,T48,U48,V48),5)&amp;"@",""))</f>
        <v/>
      </c>
      <c r="L48" s="186" t="str">
        <f>IF(表格1[[#This Row],[中(M)]]="","",IF(表格1[[#This Row],[計分方式]]="Best6",LARGE((N48,O48,P48,Q48,R48,S48,T48,U48,V48),1)+LARGE((N48,O48,P48,Q48,R48,S48,T48,U48,V48),2)+LARGE((N48,O48,P48,Q48,R48,S48,T48,U48,V48),3)+LARGE((N48,O48,P48,Q48,R48,S48,T48,U48,V48),4)+LARGE((N48,O48,P48,Q48,R48,S48,T48,U48,V48),5)+LARGE((N48,O48,P48,Q48,R48,S48,T48,U48,V48),6)&amp;"@",""))</f>
        <v/>
      </c>
      <c r="M48" s="7">
        <v>28</v>
      </c>
      <c r="N48" s="7">
        <v>3</v>
      </c>
      <c r="O48" s="7">
        <v>3</v>
      </c>
      <c r="P48" s="7">
        <v>4</v>
      </c>
      <c r="Q48" s="7">
        <v>3</v>
      </c>
      <c r="R48" s="7">
        <v>4</v>
      </c>
      <c r="S48" s="7">
        <v>3</v>
      </c>
      <c r="T48" s="7"/>
      <c r="U48" s="7"/>
      <c r="V48" s="7"/>
      <c r="W48" s="186" t="str">
        <f>IF(表格1[[#This Row],[中(LQ)]]="","",IF(表格1[[#This Row],[計分方式]]="4C+1X",SUM(AA48:AE48)+LARGE(AF48:AJ48,1)&amp;"@",""))</f>
        <v/>
      </c>
      <c r="X48" s="186" t="str">
        <f>IF(表格1[[#This Row],[中(LQ)]]="","",IF(表格1[[#This Row],[計分方式]]="4C+2X",SUM(AA48:AE48)+LARGE(AF48:AJ48,1)+LARGE(AF48:AJ48,2)&amp;"@",""))</f>
        <v/>
      </c>
      <c r="Y48" s="186" t="str">
        <f>IF(表格1[[#This Row],[中(LQ)]]="","",IF(表格1[[#This Row],[計分方式]]="Best5",LARGE((AB48,AC48,AD48,AE48,AF48,AG48,AH48,AI48,AJ48),1)+LARGE((AB48,AC48,AD48,AE48,AF48,AG48,AH48,AI48,AJ48),2)+LARGE((AB48,AC48,AD48,AE48,AF48,AG48,AH48,AI48,AJ48),3)+LARGE((AB48,AC48,AD48,AE48,AF48,AG48,AH48,AI48,AJ48),4)+LARGE((AB48,AC48,AD48,AE48,AF48,AG48,AH48,AI48,AJ48),5)&amp;"@",""))</f>
        <v/>
      </c>
      <c r="Z48" s="186" t="str">
        <f>IF(表格1[[#This Row],[中(LQ)]]="","",IF(表格1[[#This Row],[計分方式]]="Best6",LARGE((AB48,AC48,AD48,AE48,AF48,AG48,AH48,AI48,AJ48),1)+LARGE((AB48,AC48,AD48,AE48,AF48,AG48,AH48,AI48,AJ48),2)+LARGE((AB48,AC48,AD48,AE48,AF48,AG48,AH48,AI48,AJ48),3)+LARGE((AB48,AC48,AD48,AE48,AF48,AG48,AH48,AI48,AJ48),4)+LARGE((AB48,AC48,AD48,AE48,AF48,AG48,AH48,AI48,AJ48),5)+LARGE((AB48,AC48,AD48,AE48,AF48,AG48,AH48,AI48,AJ48),6)&amp;"@",""))</f>
        <v/>
      </c>
      <c r="AA48" s="7">
        <v>27</v>
      </c>
      <c r="AB48" s="7">
        <v>3</v>
      </c>
      <c r="AC48" s="7">
        <v>3</v>
      </c>
      <c r="AD48" s="7">
        <v>4</v>
      </c>
      <c r="AE48" s="7">
        <v>3</v>
      </c>
      <c r="AF48" s="7">
        <v>4</v>
      </c>
      <c r="AG48" s="7">
        <v>3</v>
      </c>
      <c r="AH48" s="7"/>
      <c r="AI48" s="7"/>
      <c r="AJ48" s="7"/>
      <c r="AK48" s="161" t="s">
        <v>295</v>
      </c>
    </row>
    <row r="49" spans="1:37" s="162" customFormat="1" ht="55.25" customHeight="1">
      <c r="A49" s="51" t="s">
        <v>296</v>
      </c>
      <c r="B49" s="52" t="s">
        <v>60</v>
      </c>
      <c r="C49" s="163" t="s">
        <v>297</v>
      </c>
      <c r="D49" s="164" t="s">
        <v>298</v>
      </c>
      <c r="E49" s="186" t="s">
        <v>1742</v>
      </c>
      <c r="F49" s="7">
        <v>20</v>
      </c>
      <c r="G49" s="7" t="s">
        <v>126</v>
      </c>
      <c r="H49" s="7"/>
      <c r="I49" s="186" t="str">
        <f>IF(表格1[[#This Row],[中(M)]]="","",IF(表格1[[#This Row],[計分方式]]="4C+1X",SUM(M49:Q49)+LARGE(R49:V49,1)&amp;"@",""))</f>
        <v/>
      </c>
      <c r="J49" s="186" t="str">
        <f>IF(表格1[[#This Row],[中(M)]]="","",IF(表格1[[#This Row],[計分方式]]="4C+2X",SUM(M49:Q49)+LARGE(R49:W49,1)+LARGE(R49:W49,2)&amp;"@",""))</f>
        <v/>
      </c>
      <c r="K49" s="186" t="str">
        <f>IF(表格1[[#This Row],[中(M)]]="","",IF(表格1[[#This Row],[計分方式]]="Best5",LARGE((N49,O49,P49,Q49,R49,S49,T49,U49,V49),1)+LARGE((N49,O49,P49,Q49,R49,S49,T49,U49,V49),2)+LARGE((N49,O49,P49,Q49,R49,S49,T49,U49,V49),3)+LARGE((N49,O49,P49,Q49,R49,S49,T49,U49,V49),4)+LARGE((N49,O49,P49,Q49,R49,S49,T49,U49,V49),5)&amp;"@",""))</f>
        <v/>
      </c>
      <c r="L49" s="186" t="str">
        <f>IF(表格1[[#This Row],[中(M)]]="","",IF(表格1[[#This Row],[計分方式]]="Best6",LARGE((N49,O49,P49,Q49,R49,S49,T49,U49,V49),1)+LARGE((N49,O49,P49,Q49,R49,S49,T49,U49,V49),2)+LARGE((N49,O49,P49,Q49,R49,S49,T49,U49,V49),3)+LARGE((N49,O49,P49,Q49,R49,S49,T49,U49,V49),4)+LARGE((N49,O49,P49,Q49,R49,S49,T49,U49,V49),5)+LARGE((N49,O49,P49,Q49,R49,S49,T49,U49,V49),6)&amp;"@",""))</f>
        <v>21@</v>
      </c>
      <c r="M49" s="7">
        <v>37</v>
      </c>
      <c r="N49" s="7">
        <v>3</v>
      </c>
      <c r="O49" s="7">
        <v>4</v>
      </c>
      <c r="P49" s="7">
        <v>4</v>
      </c>
      <c r="Q49" s="7">
        <v>3</v>
      </c>
      <c r="R49" s="7">
        <v>4</v>
      </c>
      <c r="S49" s="7">
        <v>3</v>
      </c>
      <c r="T49" s="7"/>
      <c r="U49" s="7"/>
      <c r="V49" s="7"/>
      <c r="W49" s="186" t="str">
        <f>IF(表格1[[#This Row],[中(LQ)]]="","",IF(表格1[[#This Row],[計分方式]]="4C+1X",SUM(AA49:AE49)+LARGE(AF49:AJ49,1)&amp;"@",""))</f>
        <v/>
      </c>
      <c r="X49" s="186" t="str">
        <f>IF(表格1[[#This Row],[中(LQ)]]="","",IF(表格1[[#This Row],[計分方式]]="4C+2X",SUM(AA49:AE49)+LARGE(AF49:AJ49,1)+LARGE(AF49:AJ49,2)&amp;"@",""))</f>
        <v/>
      </c>
      <c r="Y49" s="186" t="str">
        <f>IF(表格1[[#This Row],[中(LQ)]]="","",IF(表格1[[#This Row],[計分方式]]="Best5",LARGE((AB49,AC49,AD49,AE49,AF49,AG49,AH49,AI49,AJ49),1)+LARGE((AB49,AC49,AD49,AE49,AF49,AG49,AH49,AI49,AJ49),2)+LARGE((AB49,AC49,AD49,AE49,AF49,AG49,AH49,AI49,AJ49),3)+LARGE((AB49,AC49,AD49,AE49,AF49,AG49,AH49,AI49,AJ49),4)+LARGE((AB49,AC49,AD49,AE49,AF49,AG49,AH49,AI49,AJ49),5)&amp;"@",""))</f>
        <v/>
      </c>
      <c r="Z49" s="186" t="str">
        <f>IF(表格1[[#This Row],[中(LQ)]]="","",IF(表格1[[#This Row],[計分方式]]="Best6",LARGE((AB49,AC49,AD49,AE49,AF49,AG49,AH49,AI49,AJ49),1)+LARGE((AB49,AC49,AD49,AE49,AF49,AG49,AH49,AI49,AJ49),2)+LARGE((AB49,AC49,AD49,AE49,AF49,AG49,AH49,AI49,AJ49),3)+LARGE((AB49,AC49,AD49,AE49,AF49,AG49,AH49,AI49,AJ49),4)+LARGE((AB49,AC49,AD49,AE49,AF49,AG49,AH49,AI49,AJ49),5)+LARGE((AB49,AC49,AD49,AE49,AF49,AG49,AH49,AI49,AJ49),6)&amp;"@",""))</f>
        <v/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161" t="s">
        <v>299</v>
      </c>
    </row>
    <row r="50" spans="1:37" s="162" customFormat="1" ht="69" customHeight="1">
      <c r="A50" s="51" t="s">
        <v>300</v>
      </c>
      <c r="B50" s="52" t="s">
        <v>60</v>
      </c>
      <c r="C50" s="163" t="s">
        <v>301</v>
      </c>
      <c r="D50" s="164" t="s">
        <v>302</v>
      </c>
      <c r="E50" s="186" t="s">
        <v>1742</v>
      </c>
      <c r="F50" s="7">
        <v>9</v>
      </c>
      <c r="G50" s="7" t="s">
        <v>182</v>
      </c>
      <c r="H50" s="7"/>
      <c r="I50" s="186" t="str">
        <f>IF(表格1[[#This Row],[中(M)]]="","",IF(表格1[[#This Row],[計分方式]]="4C+1X",SUM(M50:Q50)+LARGE(R50:V50,1)&amp;"@",""))</f>
        <v/>
      </c>
      <c r="J50" s="186" t="str">
        <f>IF(表格1[[#This Row],[中(M)]]="","",IF(表格1[[#This Row],[計分方式]]="4C+2X",SUM(M50:Q50)+LARGE(R50:W50,1)+LARGE(R50:W50,2)&amp;"@",""))</f>
        <v/>
      </c>
      <c r="K50" s="186" t="str">
        <f>IF(表格1[[#This Row],[中(M)]]="","",IF(表格1[[#This Row],[計分方式]]="Best5",LARGE((N50,O50,P50,Q50,R50,S50,T50,U50,V50),1)+LARGE((N50,O50,P50,Q50,R50,S50,T50,U50,V50),2)+LARGE((N50,O50,P50,Q50,R50,S50,T50,U50,V50),3)+LARGE((N50,O50,P50,Q50,R50,S50,T50,U50,V50),4)+LARGE((N50,O50,P50,Q50,R50,S50,T50,U50,V50),5)&amp;"@",""))</f>
        <v/>
      </c>
      <c r="L50" s="186" t="str">
        <f>IF(表格1[[#This Row],[中(M)]]="","",IF(表格1[[#This Row],[計分方式]]="Best6",LARGE((N50,O50,P50,Q50,R50,S50,T50,U50,V50),1)+LARGE((N50,O50,P50,Q50,R50,S50,T50,U50,V50),2)+LARGE((N50,O50,P50,Q50,R50,S50,T50,U50,V50),3)+LARGE((N50,O50,P50,Q50,R50,S50,T50,U50,V50),4)+LARGE((N50,O50,P50,Q50,R50,S50,T50,U50,V50),5)+LARGE((N50,O50,P50,Q50,R50,S50,T50,U50,V50),6)&amp;"@",""))</f>
        <v/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186" t="str">
        <f>IF(表格1[[#This Row],[中(LQ)]]="","",IF(表格1[[#This Row],[計分方式]]="4C+1X",SUM(AA50:AE50)+LARGE(AF50:AJ50,1)&amp;"@",""))</f>
        <v/>
      </c>
      <c r="X50" s="186" t="str">
        <f>IF(表格1[[#This Row],[中(LQ)]]="","",IF(表格1[[#This Row],[計分方式]]="4C+2X",SUM(AA50:AE50)+LARGE(AF50:AJ50,1)+LARGE(AF50:AJ50,2)&amp;"@",""))</f>
        <v/>
      </c>
      <c r="Y50" s="186" t="str">
        <f>IF(表格1[[#This Row],[中(LQ)]]="","",IF(表格1[[#This Row],[計分方式]]="Best5",LARGE((AB50,AC50,AD50,AE50,AF50,AG50,AH50,AI50,AJ50),1)+LARGE((AB50,AC50,AD50,AE50,AF50,AG50,AH50,AI50,AJ50),2)+LARGE((AB50,AC50,AD50,AE50,AF50,AG50,AH50,AI50,AJ50),3)+LARGE((AB50,AC50,AD50,AE50,AF50,AG50,AH50,AI50,AJ50),4)+LARGE((AB50,AC50,AD50,AE50,AF50,AG50,AH50,AI50,AJ50),5)&amp;"@",""))</f>
        <v/>
      </c>
      <c r="Z50" s="186" t="str">
        <f>IF(表格1[[#This Row],[中(LQ)]]="","",IF(表格1[[#This Row],[計分方式]]="Best6",LARGE((AB50,AC50,AD50,AE50,AF50,AG50,AH50,AI50,AJ50),1)+LARGE((AB50,AC50,AD50,AE50,AF50,AG50,AH50,AI50,AJ50),2)+LARGE((AB50,AC50,AD50,AE50,AF50,AG50,AH50,AI50,AJ50),3)+LARGE((AB50,AC50,AD50,AE50,AF50,AG50,AH50,AI50,AJ50),4)+LARGE((AB50,AC50,AD50,AE50,AF50,AG50,AH50,AI50,AJ50),5)+LARGE((AB50,AC50,AD50,AE50,AF50,AG50,AH50,AI50,AJ50),6)&amp;"@",""))</f>
        <v/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165" t="s">
        <v>1625</v>
      </c>
    </row>
    <row r="51" spans="1:37" s="162" customFormat="1" ht="55.25" customHeight="1">
      <c r="A51" s="51" t="s">
        <v>303</v>
      </c>
      <c r="B51" s="52" t="s">
        <v>60</v>
      </c>
      <c r="C51" s="163" t="s">
        <v>304</v>
      </c>
      <c r="D51" s="164" t="s">
        <v>305</v>
      </c>
      <c r="E51" s="186" t="s">
        <v>1742</v>
      </c>
      <c r="F51" s="7">
        <v>10</v>
      </c>
      <c r="G51" s="7" t="s">
        <v>116</v>
      </c>
      <c r="H51" s="7"/>
      <c r="I51" s="186" t="str">
        <f>IF(表格1[[#This Row],[中(M)]]="","",IF(表格1[[#This Row],[計分方式]]="4C+1X",SUM(M51:Q51)+LARGE(R51:V51,1)&amp;"@",""))</f>
        <v/>
      </c>
      <c r="J51" s="186" t="str">
        <f>IF(表格1[[#This Row],[中(M)]]="","",IF(表格1[[#This Row],[計分方式]]="4C+2X",SUM(N51:Q51)+LARGE(R51:V51,1)+LARGE(R51:V51,2)&amp;"@",""))</f>
        <v>23@</v>
      </c>
      <c r="K51" s="186" t="str">
        <f>IF(表格1[[#This Row],[中(M)]]="","",IF(表格1[[#This Row],[計分方式]]="Best5",LARGE((N51,O51,P51,Q51,R51,S51,T51,U51,V51),1)+LARGE((N51,O51,P51,Q51,R51,S51,T51,U51,V51),2)+LARGE((N51,O51,P51,Q51,R51,S51,T51,U51,V51),3)+LARGE((N51,O51,P51,Q51,R51,S51,T51,U51,V51),4)+LARGE((N51,O51,P51,Q51,R51,S51,T51,U51,V51),5)&amp;"@",""))</f>
        <v/>
      </c>
      <c r="L51" s="186" t="str">
        <f>IF(表格1[[#This Row],[中(M)]]="","",IF(表格1[[#This Row],[計分方式]]="Best6",LARGE((N51,O51,P51,Q51,R51,S51,T51,U51,V51),1)+LARGE((N51,O51,P51,Q51,R51,S51,T51,U51,V51),2)+LARGE((N51,O51,P51,Q51,R51,S51,T51,U51,V51),3)+LARGE((N51,O51,P51,Q51,R51,S51,T51,U51,V51),4)+LARGE((N51,O51,P51,Q51,R51,S51,T51,U51,V51),5)+LARGE((N51,O51,P51,Q51,R51,S51,T51,U51,V51),6)&amp;"@",""))</f>
        <v/>
      </c>
      <c r="M51" s="7">
        <v>23</v>
      </c>
      <c r="N51" s="7">
        <v>4</v>
      </c>
      <c r="O51" s="7">
        <v>4</v>
      </c>
      <c r="P51" s="7">
        <v>4</v>
      </c>
      <c r="Q51" s="7">
        <v>4</v>
      </c>
      <c r="R51" s="7">
        <v>4</v>
      </c>
      <c r="S51" s="7">
        <v>3</v>
      </c>
      <c r="T51" s="7"/>
      <c r="U51" s="7"/>
      <c r="V51" s="7"/>
      <c r="W51" s="186" t="str">
        <f>IF(表格1[[#This Row],[中(LQ)]]="","",IF(表格1[[#This Row],[計分方式]]="4C+1X",SUM(AA51:AE51)+LARGE(AF51:AJ51,1)&amp;"@",""))</f>
        <v/>
      </c>
      <c r="X51" s="186" t="str">
        <f>IF(表格1[[#This Row],[中(LQ)]]="","",IF(表格1[[#This Row],[計分方式]]="4C+2X",SUM(AB51:AE51)+LARGE(AF51:AJ51,1)+LARGE(AF51:AJ51,2)&amp;"@",""))</f>
        <v/>
      </c>
      <c r="Y51" s="186" t="str">
        <f>IF(表格1[[#This Row],[中(LQ)]]="","",IF(表格1[[#This Row],[計分方式]]="Best5",LARGE((AB51,AC51,AD51,AE51,AF51,AG51,AH51,AI51,AJ51),1)+LARGE((AB51,AC51,AD51,AE51,AF51,AG51,AH51,AI51,AJ51),2)+LARGE((AB51,AC51,AD51,AE51,AF51,AG51,AH51,AI51,AJ51),3)+LARGE((AB51,AC51,AD51,AE51,AF51,AG51,AH51,AI51,AJ51),4)+LARGE((AB51,AC51,AD51,AE51,AF51,AG51,AH51,AI51,AJ51),5)&amp;"@",""))</f>
        <v/>
      </c>
      <c r="Z51" s="186" t="str">
        <f>IF(表格1[[#This Row],[中(LQ)]]="","",IF(表格1[[#This Row],[計分方式]]="Best6",LARGE((AB51,AC51,AD51,AE51,AF51,AG51,AH51,AI51,AJ51),1)+LARGE((AB51,AC51,AD51,AE51,AF51,AG51,AH51,AI51,AJ51),2)+LARGE((AB51,AC51,AD51,AE51,AF51,AG51,AH51,AI51,AJ51),3)+LARGE((AB51,AC51,AD51,AE51,AF51,AG51,AH51,AI51,AJ51),4)+LARGE((AB51,AC51,AD51,AE51,AF51,AG51,AH51,AI51,AJ51),5)+LARGE((AB51,AC51,AD51,AE51,AF51,AG51,AH51,AI51,AJ51),6)&amp;"@",""))</f>
        <v/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165" t="s">
        <v>306</v>
      </c>
    </row>
    <row r="52" spans="1:37" s="162" customFormat="1" ht="55.25" customHeight="1">
      <c r="A52" s="51" t="s">
        <v>307</v>
      </c>
      <c r="B52" s="52" t="s">
        <v>60</v>
      </c>
      <c r="C52" s="52" t="s">
        <v>308</v>
      </c>
      <c r="D52" s="160" t="s">
        <v>309</v>
      </c>
      <c r="E52" s="7" t="s">
        <v>1742</v>
      </c>
      <c r="F52" s="7">
        <v>30</v>
      </c>
      <c r="G52" s="7" t="s">
        <v>126</v>
      </c>
      <c r="H52" s="7"/>
      <c r="I52" s="186" t="str">
        <f>IF(表格1[[#This Row],[中(M)]]="","",IF(表格1[[#This Row],[計分方式]]="4C+1X",SUM(M52:Q52)+LARGE(R52:V52,1)&amp;"@",""))</f>
        <v/>
      </c>
      <c r="J52" s="186" t="str">
        <f>IF(表格1[[#This Row],[中(M)]]="","",IF(表格1[[#This Row],[計分方式]]="4C+2X",SUM(M52:Q52)+LARGE(R52:W52,1)+LARGE(R52:W52,2)&amp;"@",""))</f>
        <v/>
      </c>
      <c r="K52" s="186" t="str">
        <f>IF(表格1[[#This Row],[中(M)]]="","",IF(表格1[[#This Row],[計分方式]]="Best5",LARGE((N52,O52,P52,Q52,R52,S52,T52,U52,V52),1)+LARGE((N52,O52,P52,Q52,R52,S52,T52,U52,V52),2)+LARGE((N52,O52,P52,Q52,R52,S52,T52,U52,V52),3)+LARGE((N52,O52,P52,Q52,R52,S52,T52,U52,V52),4)+LARGE((N52,O52,P52,Q52,R52,S52,T52,U52,V52),5)&amp;"@",""))</f>
        <v/>
      </c>
      <c r="L52" s="186" t="str">
        <f>IF(表格1[[#This Row],[中(M)]]="","",IF(表格1[[#This Row],[計分方式]]="Best6",LARGE((N52,O52,P52,Q52,R52,S52,T52,U52,V52),1)+LARGE((N52,O52,P52,Q52,R52,S52,T52,U52,V52),2)+LARGE((N52,O52,P52,Q52,R52,S52,T52,U52,V52),3)+LARGE((N52,O52,P52,Q52,R52,S52,T52,U52,V52),4)+LARGE((N52,O52,P52,Q52,R52,S52,T52,U52,V52),5)+LARGE((N52,O52,P52,Q52,R52,S52,T52,U52,V52),6)&amp;"@",""))</f>
        <v>34@</v>
      </c>
      <c r="M52" s="7">
        <v>34</v>
      </c>
      <c r="N52" s="7">
        <v>6</v>
      </c>
      <c r="O52" s="7">
        <v>7</v>
      </c>
      <c r="P52" s="7">
        <v>5</v>
      </c>
      <c r="Q52" s="7">
        <v>4</v>
      </c>
      <c r="R52" s="7">
        <v>6</v>
      </c>
      <c r="S52" s="7">
        <v>5</v>
      </c>
      <c r="T52" s="7">
        <v>5</v>
      </c>
      <c r="U52" s="7"/>
      <c r="V52" s="7"/>
      <c r="W52" s="186" t="str">
        <f>IF(表格1[[#This Row],[中(LQ)]]="","",IF(表格1[[#This Row],[計分方式]]="4C+1X",SUM(AA52:AE52)+LARGE(AF52:AJ52,1)&amp;"@",""))</f>
        <v/>
      </c>
      <c r="X52" s="186" t="str">
        <f>IF(表格1[[#This Row],[中(LQ)]]="","",IF(表格1[[#This Row],[計分方式]]="4C+2X",SUM(AA52:AE52)+LARGE(AF52:AJ52,1)+LARGE(AF52:AJ52,2)&amp;"@",""))</f>
        <v/>
      </c>
      <c r="Y52" s="186" t="str">
        <f>IF(表格1[[#This Row],[中(LQ)]]="","",IF(表格1[[#This Row],[計分方式]]="Best5",LARGE((AB52,AC52,AD52,AE52,AF52,AG52,AH52,AI52,AJ52),1)+LARGE((AB52,AC52,AD52,AE52,AF52,AG52,AH52,AI52,AJ52),2)+LARGE((AB52,AC52,AD52,AE52,AF52,AG52,AH52,AI52,AJ52),3)+LARGE((AB52,AC52,AD52,AE52,AF52,AG52,AH52,AI52,AJ52),4)+LARGE((AB52,AC52,AD52,AE52,AF52,AG52,AH52,AI52,AJ52),5)&amp;"@",""))</f>
        <v/>
      </c>
      <c r="Z52" s="186" t="str">
        <f>IF(表格1[[#This Row],[中(LQ)]]="","",IF(表格1[[#This Row],[計分方式]]="Best6",LARGE((AB52,AC52,AD52,AE52,AF52,AG52,AH52,AI52,AJ52),1)+LARGE((AB52,AC52,AD52,AE52,AF52,AG52,AH52,AI52,AJ52),2)+LARGE((AB52,AC52,AD52,AE52,AF52,AG52,AH52,AI52,AJ52),3)+LARGE((AB52,AC52,AD52,AE52,AF52,AG52,AH52,AI52,AJ52),4)+LARGE((AB52,AC52,AD52,AE52,AF52,AG52,AH52,AI52,AJ52),5)+LARGE((AB52,AC52,AD52,AE52,AF52,AG52,AH52,AI52,AJ52),6)&amp;"@",""))</f>
        <v>34@</v>
      </c>
      <c r="AA52" s="7">
        <v>34</v>
      </c>
      <c r="AB52" s="7">
        <v>5</v>
      </c>
      <c r="AC52" s="7">
        <v>6</v>
      </c>
      <c r="AD52" s="7">
        <v>6</v>
      </c>
      <c r="AE52" s="7">
        <v>4</v>
      </c>
      <c r="AF52" s="7">
        <v>6</v>
      </c>
      <c r="AG52" s="7">
        <v>6</v>
      </c>
      <c r="AH52" s="7">
        <v>5</v>
      </c>
      <c r="AI52" s="7"/>
      <c r="AJ52" s="7"/>
      <c r="AK52" s="161" t="s">
        <v>310</v>
      </c>
    </row>
    <row r="53" spans="1:37" s="162" customFormat="1" ht="55.25" customHeight="1">
      <c r="A53" s="51" t="s">
        <v>311</v>
      </c>
      <c r="B53" s="52" t="s">
        <v>60</v>
      </c>
      <c r="C53" s="52" t="s">
        <v>312</v>
      </c>
      <c r="D53" s="160" t="s">
        <v>313</v>
      </c>
      <c r="E53" s="7" t="s">
        <v>1742</v>
      </c>
      <c r="F53" s="7">
        <v>24</v>
      </c>
      <c r="G53" s="7" t="s">
        <v>314</v>
      </c>
      <c r="H53" s="7"/>
      <c r="I53" s="186" t="str">
        <f>IF(表格1[[#This Row],[中(M)]]="","",IF(表格1[[#This Row],[計分方式]]="4C+1X",SUM(M53:Q53)+LARGE(R53:V53,1)&amp;"@",""))</f>
        <v/>
      </c>
      <c r="J53" s="186" t="str">
        <f>IF(表格1[[#This Row],[中(M)]]="","",IF(表格1[[#This Row],[計分方式]]="4C+2X",SUM(N53:Q53)+LARGE(R53:V53,1)+LARGE(R53:V53,2)&amp;"@",""))</f>
        <v>24@</v>
      </c>
      <c r="K53" s="186" t="str">
        <f>IF(表格1[[#This Row],[中(M)]]="","",IF(表格1[[#This Row],[計分方式]]="Best5",LARGE((N53,O53,P53,Q53,R53,S53,T53,U53,V53),1)+LARGE((N53,O53,P53,Q53,R53,S53,T53,U53,V53),2)+LARGE((N53,O53,P53,Q53,R53,S53,T53,U53,V53),3)+LARGE((N53,O53,P53,Q53,R53,S53,T53,U53,V53),4)+LARGE((N53,O53,P53,Q53,R53,S53,T53,U53,V53),5)&amp;"@",""))</f>
        <v/>
      </c>
      <c r="L53" s="186" t="str">
        <f>IF(表格1[[#This Row],[中(M)]]="","",IF(表格1[[#This Row],[計分方式]]="Best6",LARGE((N53,O53,P53,Q53,R53,S53,T53,U53,V53),1)+LARGE((N53,O53,P53,Q53,R53,S53,T53,U53,V53),2)+LARGE((N53,O53,P53,Q53,R53,S53,T53,U53,V53),3)+LARGE((N53,O53,P53,Q53,R53,S53,T53,U53,V53),4)+LARGE((N53,O53,P53,Q53,R53,S53,T53,U53,V53),5)+LARGE((N53,O53,P53,Q53,R53,S53,T53,U53,V53),6)&amp;"@",""))</f>
        <v/>
      </c>
      <c r="M53" s="7">
        <v>38</v>
      </c>
      <c r="N53" s="7">
        <v>4</v>
      </c>
      <c r="O53" s="7">
        <v>4</v>
      </c>
      <c r="P53" s="7">
        <v>4</v>
      </c>
      <c r="Q53" s="7">
        <v>4</v>
      </c>
      <c r="R53" s="7">
        <v>4</v>
      </c>
      <c r="S53" s="7">
        <v>4</v>
      </c>
      <c r="T53" s="7"/>
      <c r="U53" s="7"/>
      <c r="V53" s="7"/>
      <c r="W53" s="186" t="str">
        <f>IF(表格1[[#This Row],[中(LQ)]]="","",IF(表格1[[#This Row],[計分方式]]="4C+1X",SUM(AA53:AE53)+LARGE(AF53:AJ53,1)&amp;"@",""))</f>
        <v/>
      </c>
      <c r="X53" s="186" t="str">
        <f>IF(表格1[[#This Row],[中(LQ)]]="","",IF(表格1[[#This Row],[計分方式]]="4C+2X",SUM(AB53:AE53)+LARGE(AF53:AJ53,1)+LARGE(AF53:AJ53,2)&amp;"@",""))</f>
        <v>23@</v>
      </c>
      <c r="Y53" s="186" t="str">
        <f>IF(表格1[[#This Row],[中(LQ)]]="","",IF(表格1[[#This Row],[計分方式]]="Best5",LARGE((AB53,AC53,AD53,AE53,AF53,AG53,AH53,AI53,AJ53),1)+LARGE((AB53,AC53,AD53,AE53,AF53,AG53,AH53,AI53,AJ53),2)+LARGE((AB53,AC53,AD53,AE53,AF53,AG53,AH53,AI53,AJ53),3)+LARGE((AB53,AC53,AD53,AE53,AF53,AG53,AH53,AI53,AJ53),4)+LARGE((AB53,AC53,AD53,AE53,AF53,AG53,AH53,AI53,AJ53),5)&amp;"@",""))</f>
        <v/>
      </c>
      <c r="Z53" s="186" t="str">
        <f>IF(表格1[[#This Row],[中(LQ)]]="","",IF(表格1[[#This Row],[計分方式]]="Best6",LARGE((AB53,AC53,AD53,AE53,AF53,AG53,AH53,AI53,AJ53),1)+LARGE((AB53,AC53,AD53,AE53,AF53,AG53,AH53,AI53,AJ53),2)+LARGE((AB53,AC53,AD53,AE53,AF53,AG53,AH53,AI53,AJ53),3)+LARGE((AB53,AC53,AD53,AE53,AF53,AG53,AH53,AI53,AJ53),4)+LARGE((AB53,AC53,AD53,AE53,AF53,AG53,AH53,AI53,AJ53),5)+LARGE((AB53,AC53,AD53,AE53,AF53,AG53,AH53,AI53,AJ53),6)&amp;"@",""))</f>
        <v/>
      </c>
      <c r="AA53" s="7">
        <v>37</v>
      </c>
      <c r="AB53" s="7">
        <v>3</v>
      </c>
      <c r="AC53" s="7">
        <v>5</v>
      </c>
      <c r="AD53" s="7">
        <v>4</v>
      </c>
      <c r="AE53" s="7">
        <v>4</v>
      </c>
      <c r="AF53" s="7">
        <v>4</v>
      </c>
      <c r="AG53" s="7">
        <v>3</v>
      </c>
      <c r="AH53" s="7"/>
      <c r="AI53" s="7" t="s">
        <v>234</v>
      </c>
      <c r="AJ53" s="7"/>
      <c r="AK53" s="161" t="s">
        <v>315</v>
      </c>
    </row>
    <row r="54" spans="1:37" s="162" customFormat="1" ht="55.25" customHeight="1">
      <c r="A54" s="51" t="s">
        <v>316</v>
      </c>
      <c r="B54" s="52" t="s">
        <v>60</v>
      </c>
      <c r="C54" s="52" t="s">
        <v>317</v>
      </c>
      <c r="D54" s="160" t="s">
        <v>318</v>
      </c>
      <c r="E54" s="7" t="s">
        <v>74</v>
      </c>
      <c r="F54" s="7">
        <v>24</v>
      </c>
      <c r="G54" s="7" t="s">
        <v>314</v>
      </c>
      <c r="H54" s="7"/>
      <c r="I54" s="186" t="str">
        <f>IF(表格1[[#This Row],[中(M)]]="","",IF(表格1[[#This Row],[計分方式]]="4C+1X",SUM(M54:Q54)+LARGE(R54:V54,1)&amp;"@",""))</f>
        <v/>
      </c>
      <c r="J54" s="186" t="str">
        <f>IF(表格1[[#This Row],[中(M)]]="","",IF(表格1[[#This Row],[計分方式]]="4C+2X",SUM(N54:Q54)+LARGE(R54:V54,1)+LARGE(R54:V54,2)&amp;"@",""))</f>
        <v>22@</v>
      </c>
      <c r="K54" s="186" t="str">
        <f>IF(表格1[[#This Row],[中(M)]]="","",IF(表格1[[#This Row],[計分方式]]="Best5",LARGE((N54,O54,P54,Q54,R54,S54,T54,U54,V54),1)+LARGE((N54,O54,P54,Q54,R54,S54,T54,U54,V54),2)+LARGE((N54,O54,P54,Q54,R54,S54,T54,U54,V54),3)+LARGE((N54,O54,P54,Q54,R54,S54,T54,U54,V54),4)+LARGE((N54,O54,P54,Q54,R54,S54,T54,U54,V54),5)&amp;"@",""))</f>
        <v/>
      </c>
      <c r="L54" s="186" t="str">
        <f>IF(表格1[[#This Row],[中(M)]]="","",IF(表格1[[#This Row],[計分方式]]="Best6",LARGE((N54,O54,P54,Q54,R54,S54,T54,U54,V54),1)+LARGE((N54,O54,P54,Q54,R54,S54,T54,U54,V54),2)+LARGE((N54,O54,P54,Q54,R54,S54,T54,U54,V54),3)+LARGE((N54,O54,P54,Q54,R54,S54,T54,U54,V54),4)+LARGE((N54,O54,P54,Q54,R54,S54,T54,U54,V54),5)+LARGE((N54,O54,P54,Q54,R54,S54,T54,U54,V54),6)&amp;"@",""))</f>
        <v/>
      </c>
      <c r="M54" s="7">
        <v>34.5</v>
      </c>
      <c r="N54" s="7">
        <v>4</v>
      </c>
      <c r="O54" s="7">
        <v>4</v>
      </c>
      <c r="P54" s="7">
        <v>3</v>
      </c>
      <c r="Q54" s="7">
        <v>4</v>
      </c>
      <c r="R54" s="7">
        <v>4</v>
      </c>
      <c r="S54" s="7">
        <v>3</v>
      </c>
      <c r="T54" s="7">
        <v>3</v>
      </c>
      <c r="U54" s="7">
        <v>3</v>
      </c>
      <c r="V54" s="7"/>
      <c r="W54" s="186" t="str">
        <f>IF(表格1[[#This Row],[中(LQ)]]="","",IF(表格1[[#This Row],[計分方式]]="4C+1X",SUM(AA54:AE54)+LARGE(AF54:AJ54,1)&amp;"@",""))</f>
        <v/>
      </c>
      <c r="X54" s="186" t="str">
        <f>IF(表格1[[#This Row],[中(LQ)]]="","",IF(表格1[[#This Row],[計分方式]]="4C+2X",SUM(AB54:AE54)+LARGE(AF54:AJ54,1)+LARGE(AF54:AJ54,2)&amp;"@",""))</f>
        <v>21@</v>
      </c>
      <c r="Y54" s="186" t="str">
        <f>IF(表格1[[#This Row],[中(LQ)]]="","",IF(表格1[[#This Row],[計分方式]]="Best5",LARGE((AB54,AC54,AD54,AE54,AF54,AG54,AH54,AI54,AJ54),1)+LARGE((AB54,AC54,AD54,AE54,AF54,AG54,AH54,AI54,AJ54),2)+LARGE((AB54,AC54,AD54,AE54,AF54,AG54,AH54,AI54,AJ54),3)+LARGE((AB54,AC54,AD54,AE54,AF54,AG54,AH54,AI54,AJ54),4)+LARGE((AB54,AC54,AD54,AE54,AF54,AG54,AH54,AI54,AJ54),5)&amp;"@",""))</f>
        <v/>
      </c>
      <c r="Z54" s="186" t="str">
        <f>IF(表格1[[#This Row],[中(LQ)]]="","",IF(表格1[[#This Row],[計分方式]]="Best6",LARGE((AB54,AC54,AD54,AE54,AF54,AG54,AH54,AI54,AJ54),1)+LARGE((AB54,AC54,AD54,AE54,AF54,AG54,AH54,AI54,AJ54),2)+LARGE((AB54,AC54,AD54,AE54,AF54,AG54,AH54,AI54,AJ54),3)+LARGE((AB54,AC54,AD54,AE54,AF54,AG54,AH54,AI54,AJ54),4)+LARGE((AB54,AC54,AD54,AE54,AF54,AG54,AH54,AI54,AJ54),5)+LARGE((AB54,AC54,AD54,AE54,AF54,AG54,AH54,AI54,AJ54),6)&amp;"@",""))</f>
        <v/>
      </c>
      <c r="AA54" s="7">
        <v>34</v>
      </c>
      <c r="AB54" s="7">
        <v>3</v>
      </c>
      <c r="AC54" s="7">
        <v>3</v>
      </c>
      <c r="AD54" s="7">
        <v>4</v>
      </c>
      <c r="AE54" s="7">
        <v>3</v>
      </c>
      <c r="AF54" s="7">
        <v>4</v>
      </c>
      <c r="AG54" s="7">
        <v>4</v>
      </c>
      <c r="AH54" s="7">
        <v>4</v>
      </c>
      <c r="AI54" s="7"/>
      <c r="AJ54" s="7"/>
      <c r="AK54" s="161" t="s">
        <v>319</v>
      </c>
    </row>
    <row r="55" spans="1:37" s="162" customFormat="1" ht="55.25" customHeight="1">
      <c r="A55" s="51" t="s">
        <v>320</v>
      </c>
      <c r="B55" s="52" t="s">
        <v>60</v>
      </c>
      <c r="C55" s="52" t="s">
        <v>321</v>
      </c>
      <c r="D55" s="160" t="s">
        <v>322</v>
      </c>
      <c r="E55" s="7" t="s">
        <v>74</v>
      </c>
      <c r="F55" s="7">
        <v>28</v>
      </c>
      <c r="G55" s="7" t="s">
        <v>314</v>
      </c>
      <c r="H55" s="7"/>
      <c r="I55" s="186" t="str">
        <f>IF(表格1[[#This Row],[中(M)]]="","",IF(表格1[[#This Row],[計分方式]]="4C+1X",SUM(M55:Q55)+LARGE(R55:V55,1)&amp;"@",""))</f>
        <v/>
      </c>
      <c r="J55" s="186" t="str">
        <f>IF(表格1[[#This Row],[中(M)]]="","",IF(表格1[[#This Row],[計分方式]]="4C+2X",SUM(N55:Q55)+LARGE(R55:V55,1)+LARGE(R55:V55,2)&amp;"@",""))</f>
        <v>26@</v>
      </c>
      <c r="K55" s="186" t="str">
        <f>IF(表格1[[#This Row],[中(M)]]="","",IF(表格1[[#This Row],[計分方式]]="Best5",LARGE((N55,O55,P55,Q55,R55,S55,T55,U55,V55),1)+LARGE((N55,O55,P55,Q55,R55,S55,T55,U55,V55),2)+LARGE((N55,O55,P55,Q55,R55,S55,T55,U55,V55),3)+LARGE((N55,O55,P55,Q55,R55,S55,T55,U55,V55),4)+LARGE((N55,O55,P55,Q55,R55,S55,T55,U55,V55),5)&amp;"@",""))</f>
        <v/>
      </c>
      <c r="L55" s="186" t="str">
        <f>IF(表格1[[#This Row],[中(M)]]="","",IF(表格1[[#This Row],[計分方式]]="Best6",LARGE((N55,O55,P55,Q55,R55,S55,T55,U55,V55),1)+LARGE((N55,O55,P55,Q55,R55,S55,T55,U55,V55),2)+LARGE((N55,O55,P55,Q55,R55,S55,T55,U55,V55),3)+LARGE((N55,O55,P55,Q55,R55,S55,T55,U55,V55),4)+LARGE((N55,O55,P55,Q55,R55,S55,T55,U55,V55),5)+LARGE((N55,O55,P55,Q55,R55,S55,T55,U55,V55),6)&amp;"@",""))</f>
        <v/>
      </c>
      <c r="M55" s="7">
        <v>42</v>
      </c>
      <c r="N55" s="7">
        <v>4</v>
      </c>
      <c r="O55" s="7">
        <v>5</v>
      </c>
      <c r="P55" s="7">
        <v>4</v>
      </c>
      <c r="Q55" s="7">
        <v>4</v>
      </c>
      <c r="R55" s="7">
        <v>5</v>
      </c>
      <c r="S55" s="7">
        <v>4</v>
      </c>
      <c r="T55" s="7">
        <v>4</v>
      </c>
      <c r="U55" s="7"/>
      <c r="V55" s="7"/>
      <c r="W55" s="186" t="str">
        <f>IF(表格1[[#This Row],[中(LQ)]]="","",IF(表格1[[#This Row],[計分方式]]="4C+1X",SUM(AA55:AE55)+LARGE(AF55:AJ55,1)&amp;"@",""))</f>
        <v/>
      </c>
      <c r="X55" s="186" t="str">
        <f>IF(表格1[[#This Row],[中(LQ)]]="","",IF(表格1[[#This Row],[計分方式]]="4C+2X",SUM(AB55:AE55)+LARGE(AF55:AJ55,1)+LARGE(AF55:AJ55,2)&amp;"@",""))</f>
        <v>26@</v>
      </c>
      <c r="Y55" s="186" t="str">
        <f>IF(表格1[[#This Row],[中(LQ)]]="","",IF(表格1[[#This Row],[計分方式]]="Best5",LARGE((AB55,AC55,AD55,AE55,AF55,AG55,AH55,AI55,AJ55),1)+LARGE((AB55,AC55,AD55,AE55,AF55,AG55,AH55,AI55,AJ55),2)+LARGE((AB55,AC55,AD55,AE55,AF55,AG55,AH55,AI55,AJ55),3)+LARGE((AB55,AC55,AD55,AE55,AF55,AG55,AH55,AI55,AJ55),4)+LARGE((AB55,AC55,AD55,AE55,AF55,AG55,AH55,AI55,AJ55),5)&amp;"@",""))</f>
        <v/>
      </c>
      <c r="Z55" s="186" t="str">
        <f>IF(表格1[[#This Row],[中(LQ)]]="","",IF(表格1[[#This Row],[計分方式]]="Best6",LARGE((AB55,AC55,AD55,AE55,AF55,AG55,AH55,AI55,AJ55),1)+LARGE((AB55,AC55,AD55,AE55,AF55,AG55,AH55,AI55,AJ55),2)+LARGE((AB55,AC55,AD55,AE55,AF55,AG55,AH55,AI55,AJ55),3)+LARGE((AB55,AC55,AD55,AE55,AF55,AG55,AH55,AI55,AJ55),4)+LARGE((AB55,AC55,AD55,AE55,AF55,AG55,AH55,AI55,AJ55),5)+LARGE((AB55,AC55,AD55,AE55,AF55,AG55,AH55,AI55,AJ55),6)&amp;"@",""))</f>
        <v/>
      </c>
      <c r="AA55" s="7">
        <v>40</v>
      </c>
      <c r="AB55" s="7">
        <v>5</v>
      </c>
      <c r="AC55" s="7">
        <v>4</v>
      </c>
      <c r="AD55" s="7">
        <v>4</v>
      </c>
      <c r="AE55" s="7">
        <v>5</v>
      </c>
      <c r="AF55" s="7">
        <v>5</v>
      </c>
      <c r="AG55" s="7">
        <v>3</v>
      </c>
      <c r="AH55" s="7"/>
      <c r="AI55" s="7"/>
      <c r="AJ55" s="7"/>
      <c r="AK55" s="161" t="s">
        <v>1618</v>
      </c>
    </row>
    <row r="56" spans="1:37" s="162" customFormat="1" ht="55.25" customHeight="1">
      <c r="A56" s="51" t="s">
        <v>323</v>
      </c>
      <c r="B56" s="52" t="s">
        <v>58</v>
      </c>
      <c r="C56" s="52" t="s">
        <v>324</v>
      </c>
      <c r="D56" s="160" t="s">
        <v>325</v>
      </c>
      <c r="E56" s="7" t="s">
        <v>74</v>
      </c>
      <c r="F56" s="7">
        <v>105</v>
      </c>
      <c r="G56" s="7" t="s">
        <v>314</v>
      </c>
      <c r="H56" s="7">
        <v>24.5</v>
      </c>
      <c r="I56" s="186" t="str">
        <f>IF(表格1[[#This Row],[中(M)]]="","",IF(表格1[[#This Row],[計分方式]]="4C+1X",SUM(M56:Q56)+LARGE(R56:V56,1)&amp;"@",""))</f>
        <v/>
      </c>
      <c r="J56" s="186" t="str">
        <f>IF(表格1[[#This Row],[中(M)]]="","",IF(表格1[[#This Row],[計分方式]]="4C+2X",SUM(N56:Q56)+LARGE(R56:V56,1)+LARGE(R56:V56,2)&amp;"@",""))</f>
        <v>24@</v>
      </c>
      <c r="K56" s="186" t="str">
        <f>IF(表格1[[#This Row],[中(M)]]="","",IF(表格1[[#This Row],[計分方式]]="Best5",LARGE((N56,O56,P56,Q56,R56,S56,T56,U56,V56),1)+LARGE((N56,O56,P56,Q56,R56,S56,T56,U56,V56),2)+LARGE((N56,O56,P56,Q56,R56,S56,T56,U56,V56),3)+LARGE((N56,O56,P56,Q56,R56,S56,T56,U56,V56),4)+LARGE((N56,O56,P56,Q56,R56,S56,T56,U56,V56),5)&amp;"@",""))</f>
        <v/>
      </c>
      <c r="L56" s="186" t="str">
        <f>IF(表格1[[#This Row],[中(M)]]="","",IF(表格1[[#This Row],[計分方式]]="Best6",LARGE((N56,O56,P56,Q56,R56,S56,T56,U56,V56),1)+LARGE((N56,O56,P56,Q56,R56,S56,T56,U56,V56),2)+LARGE((N56,O56,P56,Q56,R56,S56,T56,U56,V56),3)+LARGE((N56,O56,P56,Q56,R56,S56,T56,U56,V56),4)+LARGE((N56,O56,P56,Q56,R56,S56,T56,U56,V56),5)+LARGE((N56,O56,P56,Q56,R56,S56,T56,U56,V56),6)&amp;"@",""))</f>
        <v/>
      </c>
      <c r="M56" s="7"/>
      <c r="N56" s="7">
        <v>5</v>
      </c>
      <c r="O56" s="7">
        <v>4</v>
      </c>
      <c r="P56" s="7">
        <v>4</v>
      </c>
      <c r="Q56" s="7">
        <v>4</v>
      </c>
      <c r="R56" s="7">
        <v>4</v>
      </c>
      <c r="S56" s="7">
        <v>3</v>
      </c>
      <c r="T56" s="7"/>
      <c r="U56" s="7" t="s">
        <v>117</v>
      </c>
      <c r="V56" s="7"/>
      <c r="W56" s="186" t="str">
        <f>IF(表格1[[#This Row],[中(LQ)]]="","",IF(表格1[[#This Row],[計分方式]]="4C+1X",SUM(AA56:AE56)+LARGE(AF56:AJ56,1)&amp;"@",""))</f>
        <v/>
      </c>
      <c r="X56" s="186" t="str">
        <f>IF(表格1[[#This Row],[中(LQ)]]="","",IF(表格1[[#This Row],[計分方式]]="4C+2X",SUM(AB56:AE56)+LARGE(AF56:AJ56,1)+LARGE(AF56:AJ56,2)&amp;"@",""))</f>
        <v>24@</v>
      </c>
      <c r="Y56" s="186" t="str">
        <f>IF(表格1[[#This Row],[中(LQ)]]="","",IF(表格1[[#This Row],[計分方式]]="Best5",LARGE((AB56,AC56,AD56,AE56,AF56,AG56,AH56,AI56,AJ56),1)+LARGE((AB56,AC56,AD56,AE56,AF56,AG56,AH56,AI56,AJ56),2)+LARGE((AB56,AC56,AD56,AE56,AF56,AG56,AH56,AI56,AJ56),3)+LARGE((AB56,AC56,AD56,AE56,AF56,AG56,AH56,AI56,AJ56),4)+LARGE((AB56,AC56,AD56,AE56,AF56,AG56,AH56,AI56,AJ56),5)&amp;"@",""))</f>
        <v/>
      </c>
      <c r="Z56" s="186" t="str">
        <f>IF(表格1[[#This Row],[中(LQ)]]="","",IF(表格1[[#This Row],[計分方式]]="Best6",LARGE((AB56,AC56,AD56,AE56,AF56,AG56,AH56,AI56,AJ56),1)+LARGE((AB56,AC56,AD56,AE56,AF56,AG56,AH56,AI56,AJ56),2)+LARGE((AB56,AC56,AD56,AE56,AF56,AG56,AH56,AI56,AJ56),3)+LARGE((AB56,AC56,AD56,AE56,AF56,AG56,AH56,AI56,AJ56),4)+LARGE((AB56,AC56,AD56,AE56,AF56,AG56,AH56,AI56,AJ56),5)+LARGE((AB56,AC56,AD56,AE56,AF56,AG56,AH56,AI56,AJ56),6)&amp;"@",""))</f>
        <v/>
      </c>
      <c r="AA56" s="7"/>
      <c r="AB56" s="7">
        <v>5</v>
      </c>
      <c r="AC56" s="7">
        <v>3</v>
      </c>
      <c r="AD56" s="7">
        <v>4</v>
      </c>
      <c r="AE56" s="7">
        <v>4</v>
      </c>
      <c r="AF56" s="7">
        <v>4</v>
      </c>
      <c r="AG56" s="7">
        <v>4</v>
      </c>
      <c r="AH56" s="7">
        <v>4</v>
      </c>
      <c r="AI56" s="7" t="s">
        <v>117</v>
      </c>
      <c r="AJ56" s="7"/>
      <c r="AK56" s="161" t="s">
        <v>326</v>
      </c>
    </row>
    <row r="57" spans="1:37" s="162" customFormat="1" ht="55.25" customHeight="1">
      <c r="A57" s="51" t="s">
        <v>327</v>
      </c>
      <c r="B57" s="52" t="s">
        <v>58</v>
      </c>
      <c r="C57" s="52" t="s">
        <v>328</v>
      </c>
      <c r="D57" s="160" t="s">
        <v>329</v>
      </c>
      <c r="E57" s="7" t="s">
        <v>143</v>
      </c>
      <c r="F57" s="7">
        <v>15</v>
      </c>
      <c r="G57" s="7" t="s">
        <v>314</v>
      </c>
      <c r="H57" s="7">
        <v>22.3</v>
      </c>
      <c r="I57" s="186" t="str">
        <f>IF(表格1[[#This Row],[中(M)]]="","",IF(表格1[[#This Row],[計分方式]]="4C+1X",SUM(M57:Q57)+LARGE(R57:V57,1)&amp;"@",""))</f>
        <v/>
      </c>
      <c r="J57" s="186" t="str">
        <f>IF(表格1[[#This Row],[中(M)]]="","",IF(表格1[[#This Row],[計分方式]]="4C+2X",SUM(N57:Q57)+LARGE(R57:V57,1)+LARGE(R57:V57,2)&amp;"@",""))</f>
        <v>23@</v>
      </c>
      <c r="K57" s="186" t="str">
        <f>IF(表格1[[#This Row],[中(M)]]="","",IF(表格1[[#This Row],[計分方式]]="Best5",LARGE((N57,O57,P57,Q57,R57,S57,T57,U57,V57),1)+LARGE((N57,O57,P57,Q57,R57,S57,T57,U57,V57),2)+LARGE((N57,O57,P57,Q57,R57,S57,T57,U57,V57),3)+LARGE((N57,O57,P57,Q57,R57,S57,T57,U57,V57),4)+LARGE((N57,O57,P57,Q57,R57,S57,T57,U57,V57),5)&amp;"@",""))</f>
        <v/>
      </c>
      <c r="L57" s="186" t="str">
        <f>IF(表格1[[#This Row],[中(M)]]="","",IF(表格1[[#This Row],[計分方式]]="Best6",LARGE((N57,O57,P57,Q57,R57,S57,T57,U57,V57),1)+LARGE((N57,O57,P57,Q57,R57,S57,T57,U57,V57),2)+LARGE((N57,O57,P57,Q57,R57,S57,T57,U57,V57),3)+LARGE((N57,O57,P57,Q57,R57,S57,T57,U57,V57),4)+LARGE((N57,O57,P57,Q57,R57,S57,T57,U57,V57),5)+LARGE((N57,O57,P57,Q57,R57,S57,T57,U57,V57),6)&amp;"@",""))</f>
        <v/>
      </c>
      <c r="M57" s="7"/>
      <c r="N57" s="7">
        <v>4</v>
      </c>
      <c r="O57" s="7">
        <v>3</v>
      </c>
      <c r="P57" s="7">
        <v>3</v>
      </c>
      <c r="Q57" s="7">
        <v>3</v>
      </c>
      <c r="R57" s="7">
        <v>7</v>
      </c>
      <c r="S57" s="7">
        <v>3</v>
      </c>
      <c r="T57" s="7">
        <v>2</v>
      </c>
      <c r="U57" s="7"/>
      <c r="V57" s="7"/>
      <c r="W57" s="186" t="str">
        <f>IF(表格1[[#This Row],[中(LQ)]]="","",IF(表格1[[#This Row],[計分方式]]="4C+1X",SUM(AA57:AE57)+LARGE(AF57:AJ57,1)&amp;"@",""))</f>
        <v/>
      </c>
      <c r="X57" s="186" t="str">
        <f>IF(表格1[[#This Row],[中(LQ)]]="","",IF(表格1[[#This Row],[計分方式]]="4C+2X",SUM(AB57:AE57)+LARGE(AF57:AJ57,1)+LARGE(AF57:AJ57,2)&amp;"@",""))</f>
        <v>22@</v>
      </c>
      <c r="Y57" s="186" t="str">
        <f>IF(表格1[[#This Row],[中(LQ)]]="","",IF(表格1[[#This Row],[計分方式]]="Best5",LARGE((AB57,AC57,AD57,AE57,AF57,AG57,AH57,AI57,AJ57),1)+LARGE((AB57,AC57,AD57,AE57,AF57,AG57,AH57,AI57,AJ57),2)+LARGE((AB57,AC57,AD57,AE57,AF57,AG57,AH57,AI57,AJ57),3)+LARGE((AB57,AC57,AD57,AE57,AF57,AG57,AH57,AI57,AJ57),4)+LARGE((AB57,AC57,AD57,AE57,AF57,AG57,AH57,AI57,AJ57),5)&amp;"@",""))</f>
        <v/>
      </c>
      <c r="Z57" s="186" t="str">
        <f>IF(表格1[[#This Row],[中(LQ)]]="","",IF(表格1[[#This Row],[計分方式]]="Best6",LARGE((AB57,AC57,AD57,AE57,AF57,AG57,AH57,AI57,AJ57),1)+LARGE((AB57,AC57,AD57,AE57,AF57,AG57,AH57,AI57,AJ57),2)+LARGE((AB57,AC57,AD57,AE57,AF57,AG57,AH57,AI57,AJ57),3)+LARGE((AB57,AC57,AD57,AE57,AF57,AG57,AH57,AI57,AJ57),4)+LARGE((AB57,AC57,AD57,AE57,AF57,AG57,AH57,AI57,AJ57),5)+LARGE((AB57,AC57,AD57,AE57,AF57,AG57,AH57,AI57,AJ57),6)&amp;"@",""))</f>
        <v/>
      </c>
      <c r="AA57" s="7"/>
      <c r="AB57" s="7">
        <v>4</v>
      </c>
      <c r="AC57" s="7">
        <v>3</v>
      </c>
      <c r="AD57" s="7">
        <v>3</v>
      </c>
      <c r="AE57" s="7">
        <v>4</v>
      </c>
      <c r="AF57" s="7">
        <v>4</v>
      </c>
      <c r="AG57" s="7">
        <v>4</v>
      </c>
      <c r="AH57" s="7"/>
      <c r="AI57" s="7"/>
      <c r="AJ57" s="7"/>
      <c r="AK57" s="161" t="s">
        <v>330</v>
      </c>
    </row>
    <row r="58" spans="1:37" s="162" customFormat="1" ht="55.25" customHeight="1">
      <c r="A58" s="51" t="s">
        <v>331</v>
      </c>
      <c r="B58" s="52" t="s">
        <v>58</v>
      </c>
      <c r="C58" s="163" t="s">
        <v>332</v>
      </c>
      <c r="D58" s="164" t="s">
        <v>333</v>
      </c>
      <c r="E58" s="186" t="s">
        <v>1742</v>
      </c>
      <c r="F58" s="7">
        <v>43</v>
      </c>
      <c r="G58" s="7" t="s">
        <v>116</v>
      </c>
      <c r="H58" s="7">
        <v>23.8</v>
      </c>
      <c r="I58" s="186" t="str">
        <f>IF(表格1[[#This Row],[中(M)]]="","",IF(表格1[[#This Row],[計分方式]]="4C+1X",SUM(M58:Q58)+LARGE(R58:V58,1)&amp;"@",""))</f>
        <v/>
      </c>
      <c r="J58" s="186" t="str">
        <f>IF(表格1[[#This Row],[中(M)]]="","",IF(表格1[[#This Row],[計分方式]]="4C+2X",SUM(N58:Q58)+LARGE(R58:V58,1)+LARGE(R58:V58,2)&amp;"@",""))</f>
        <v>24@</v>
      </c>
      <c r="K58" s="186" t="str">
        <f>IF(表格1[[#This Row],[中(M)]]="","",IF(表格1[[#This Row],[計分方式]]="Best5",LARGE((N58,O58,P58,Q58,R58,S58,T58,U58,V58),1)+LARGE((N58,O58,P58,Q58,R58,S58,T58,U58,V58),2)+LARGE((N58,O58,P58,Q58,R58,S58,T58,U58,V58),3)+LARGE((N58,O58,P58,Q58,R58,S58,T58,U58,V58),4)+LARGE((N58,O58,P58,Q58,R58,S58,T58,U58,V58),5)&amp;"@",""))</f>
        <v/>
      </c>
      <c r="L58" s="186" t="str">
        <f>IF(表格1[[#This Row],[中(M)]]="","",IF(表格1[[#This Row],[計分方式]]="Best6",LARGE((N58,O58,P58,Q58,R58,S58,T58,U58,V58),1)+LARGE((N58,O58,P58,Q58,R58,S58,T58,U58,V58),2)+LARGE((N58,O58,P58,Q58,R58,S58,T58,U58,V58),3)+LARGE((N58,O58,P58,Q58,R58,S58,T58,U58,V58),4)+LARGE((N58,O58,P58,Q58,R58,S58,T58,U58,V58),5)+LARGE((N58,O58,P58,Q58,R58,S58,T58,U58,V58),6)&amp;"@",""))</f>
        <v/>
      </c>
      <c r="M58" s="7"/>
      <c r="N58" s="7">
        <v>4</v>
      </c>
      <c r="O58" s="7">
        <v>5</v>
      </c>
      <c r="P58" s="7">
        <v>4</v>
      </c>
      <c r="Q58" s="7">
        <v>4</v>
      </c>
      <c r="R58" s="7">
        <v>4</v>
      </c>
      <c r="S58" s="7">
        <v>3</v>
      </c>
      <c r="T58" s="7"/>
      <c r="U58" s="7"/>
      <c r="V58" s="7"/>
      <c r="W58" s="186" t="str">
        <f>IF(表格1[[#This Row],[中(LQ)]]="","",IF(表格1[[#This Row],[計分方式]]="4C+1X",SUM(AA58:AE58)+LARGE(AF58:AJ58,1)&amp;"@",""))</f>
        <v/>
      </c>
      <c r="X58" s="186" t="str">
        <f>IF(表格1[[#This Row],[中(LQ)]]="","",IF(表格1[[#This Row],[計分方式]]="4C+2X",SUM(AB58:AE58)+LARGE(AF58:AJ58,1)+LARGE(AF58:AJ58,2)&amp;"@",""))</f>
        <v>22@</v>
      </c>
      <c r="Y58" s="186" t="str">
        <f>IF(表格1[[#This Row],[中(LQ)]]="","",IF(表格1[[#This Row],[計分方式]]="Best5",LARGE((AB58,AC58,AD58,AE58,AF58,AG58,AH58,AI58,AJ58),1)+LARGE((AB58,AC58,AD58,AE58,AF58,AG58,AH58,AI58,AJ58),2)+LARGE((AB58,AC58,AD58,AE58,AF58,AG58,AH58,AI58,AJ58),3)+LARGE((AB58,AC58,AD58,AE58,AF58,AG58,AH58,AI58,AJ58),4)+LARGE((AB58,AC58,AD58,AE58,AF58,AG58,AH58,AI58,AJ58),5)&amp;"@",""))</f>
        <v/>
      </c>
      <c r="Z58" s="186" t="str">
        <f>IF(表格1[[#This Row],[中(LQ)]]="","",IF(表格1[[#This Row],[計分方式]]="Best6",LARGE((AB58,AC58,AD58,AE58,AF58,AG58,AH58,AI58,AJ58),1)+LARGE((AB58,AC58,AD58,AE58,AF58,AG58,AH58,AI58,AJ58),2)+LARGE((AB58,AC58,AD58,AE58,AF58,AG58,AH58,AI58,AJ58),3)+LARGE((AB58,AC58,AD58,AE58,AF58,AG58,AH58,AI58,AJ58),4)+LARGE((AB58,AC58,AD58,AE58,AF58,AG58,AH58,AI58,AJ58),5)+LARGE((AB58,AC58,AD58,AE58,AF58,AG58,AH58,AI58,AJ58),6)&amp;"@",""))</f>
        <v/>
      </c>
      <c r="AA58" s="7"/>
      <c r="AB58" s="7">
        <v>4</v>
      </c>
      <c r="AC58" s="7">
        <v>5</v>
      </c>
      <c r="AD58" s="7">
        <v>3</v>
      </c>
      <c r="AE58" s="7">
        <v>3</v>
      </c>
      <c r="AF58" s="7">
        <v>4</v>
      </c>
      <c r="AG58" s="7">
        <v>3</v>
      </c>
      <c r="AH58" s="7"/>
      <c r="AI58" s="7"/>
      <c r="AJ58" s="7"/>
      <c r="AK58" s="52" t="s">
        <v>330</v>
      </c>
    </row>
    <row r="59" spans="1:37" s="162" customFormat="1" ht="55.25" customHeight="1">
      <c r="A59" s="51" t="s">
        <v>334</v>
      </c>
      <c r="B59" s="52" t="s">
        <v>58</v>
      </c>
      <c r="C59" s="52" t="s">
        <v>335</v>
      </c>
      <c r="D59" s="160" t="s">
        <v>336</v>
      </c>
      <c r="E59" s="7" t="s">
        <v>1742</v>
      </c>
      <c r="F59" s="7">
        <v>47</v>
      </c>
      <c r="G59" s="7" t="s">
        <v>337</v>
      </c>
      <c r="H59" s="7">
        <v>22.3</v>
      </c>
      <c r="I59" s="186" t="str">
        <f>IF(表格1[[#This Row],[中(M)]]="","",IF(表格1[[#This Row],[計分方式]]="4C+1X",SUM(M59:Q59)+LARGE(R59:V59,1)&amp;"@",""))</f>
        <v/>
      </c>
      <c r="J59" s="186" t="str">
        <f>IF(表格1[[#This Row],[中(M)]]="","",IF(表格1[[#This Row],[計分方式]]="4C+2X",SUM(M59:Q59)+LARGE(R59:W59,1)+LARGE(R59:W59,2)&amp;"@",""))</f>
        <v/>
      </c>
      <c r="K59" s="186" t="str">
        <f>IF(表格1[[#This Row],[中(M)]]="","",IF(表格1[[#This Row],[計分方式]]="Best5",LARGE((N59,O59,P59,Q59,R59,S59,T59,U59,V59),1)+LARGE((N59,O59,P59,Q59,R59,S59,T59,U59,V59),2)+LARGE((N59,O59,P59,Q59,R59,S59,T59,U59,V59),3)+LARGE((N59,O59,P59,Q59,R59,S59,T59,U59,V59),4)+LARGE((N59,O59,P59,Q59,R59,S59,T59,U59,V59),5)&amp;"@",""))</f>
        <v/>
      </c>
      <c r="L59" s="186" t="str">
        <f>IF(表格1[[#This Row],[中(M)]]="","",IF(表格1[[#This Row],[計分方式]]="Best6",LARGE((N59,O59,P59,Q59,R59,S59,T59,U59,V59),1)+LARGE((N59,O59,P59,Q59,R59,S59,T59,U59,V59),2)+LARGE((N59,O59,P59,Q59,R59,S59,T59,U59,V59),3)+LARGE((N59,O59,P59,Q59,R59,S59,T59,U59,V59),4)+LARGE((N59,O59,P59,Q59,R59,S59,T59,U59,V59),5)+LARGE((N59,O59,P59,Q59,R59,S59,T59,U59,V59),6)&amp;"@",""))</f>
        <v>22@</v>
      </c>
      <c r="M59" s="7"/>
      <c r="N59" s="7">
        <v>4</v>
      </c>
      <c r="O59" s="7">
        <v>4</v>
      </c>
      <c r="P59" s="7">
        <v>4</v>
      </c>
      <c r="Q59" s="7">
        <v>4</v>
      </c>
      <c r="R59" s="7">
        <v>3</v>
      </c>
      <c r="S59" s="7">
        <v>3</v>
      </c>
      <c r="T59" s="7"/>
      <c r="U59" s="7" t="s">
        <v>117</v>
      </c>
      <c r="V59" s="7"/>
      <c r="W59" s="186" t="str">
        <f>IF(表格1[[#This Row],[中(LQ)]]="","",IF(表格1[[#This Row],[計分方式]]="4C+1X",SUM(AA59:AE59)+LARGE(AF59:AJ59,1)&amp;"@",""))</f>
        <v/>
      </c>
      <c r="X59" s="186" t="str">
        <f>IF(表格1[[#This Row],[中(LQ)]]="","",IF(表格1[[#This Row],[計分方式]]="4C+2X",SUM(AA59:AE59)+LARGE(AF59:AJ59,1)+LARGE(AF59:AJ59,2)&amp;"@",""))</f>
        <v/>
      </c>
      <c r="Y59" s="186" t="str">
        <f>IF(表格1[[#This Row],[中(LQ)]]="","",IF(表格1[[#This Row],[計分方式]]="Best5",LARGE((AB59,AC59,AD59,AE59,AF59,AG59,AH59,AI59,AJ59),1)+LARGE((AB59,AC59,AD59,AE59,AF59,AG59,AH59,AI59,AJ59),2)+LARGE((AB59,AC59,AD59,AE59,AF59,AG59,AH59,AI59,AJ59),3)+LARGE((AB59,AC59,AD59,AE59,AF59,AG59,AH59,AI59,AJ59),4)+LARGE((AB59,AC59,AD59,AE59,AF59,AG59,AH59,AI59,AJ59),5)&amp;"@",""))</f>
        <v/>
      </c>
      <c r="Z59" s="186" t="str">
        <f>IF(表格1[[#This Row],[中(LQ)]]="","",IF(表格1[[#This Row],[計分方式]]="Best6",LARGE((AB59,AC59,AD59,AE59,AF59,AG59,AH59,AI59,AJ59),1)+LARGE((AB59,AC59,AD59,AE59,AF59,AG59,AH59,AI59,AJ59),2)+LARGE((AB59,AC59,AD59,AE59,AF59,AG59,AH59,AI59,AJ59),3)+LARGE((AB59,AC59,AD59,AE59,AF59,AG59,AH59,AI59,AJ59),4)+LARGE((AB59,AC59,AD59,AE59,AF59,AG59,AH59,AI59,AJ59),5)+LARGE((AB59,AC59,AD59,AE59,AF59,AG59,AH59,AI59,AJ59),6)&amp;"@",""))</f>
        <v>22@</v>
      </c>
      <c r="AA59" s="7"/>
      <c r="AB59" s="7">
        <v>4</v>
      </c>
      <c r="AC59" s="7">
        <v>4</v>
      </c>
      <c r="AD59" s="7">
        <v>3</v>
      </c>
      <c r="AE59" s="7">
        <v>4</v>
      </c>
      <c r="AF59" s="7">
        <v>4</v>
      </c>
      <c r="AG59" s="7">
        <v>3</v>
      </c>
      <c r="AH59" s="7"/>
      <c r="AI59" s="7" t="s">
        <v>117</v>
      </c>
      <c r="AJ59" s="7"/>
      <c r="AK59" s="161" t="s">
        <v>338</v>
      </c>
    </row>
    <row r="60" spans="1:37" s="162" customFormat="1" ht="55.25" customHeight="1">
      <c r="A60" s="51" t="s">
        <v>339</v>
      </c>
      <c r="B60" s="52" t="s">
        <v>58</v>
      </c>
      <c r="C60" s="52" t="s">
        <v>340</v>
      </c>
      <c r="D60" s="160" t="s">
        <v>59</v>
      </c>
      <c r="E60" s="7" t="s">
        <v>1742</v>
      </c>
      <c r="F60" s="7">
        <v>187</v>
      </c>
      <c r="G60" s="7" t="s">
        <v>337</v>
      </c>
      <c r="H60" s="7">
        <v>22.2</v>
      </c>
      <c r="I60" s="186" t="str">
        <f>IF(表格1[[#This Row],[中(M)]]="","",IF(表格1[[#This Row],[計分方式]]="4C+1X",SUM(M60:Q60)+LARGE(R60:V60,1)&amp;"@",""))</f>
        <v/>
      </c>
      <c r="J60" s="186" t="str">
        <f>IF(表格1[[#This Row],[中(M)]]="","",IF(表格1[[#This Row],[計分方式]]="4C+2X",SUM(M60:Q60)+LARGE(R60:W60,1)+LARGE(R60:W60,2)&amp;"@",""))</f>
        <v/>
      </c>
      <c r="K60" s="186" t="str">
        <f>IF(表格1[[#This Row],[中(M)]]="","",IF(表格1[[#This Row],[計分方式]]="Best5",LARGE((N60,O60,P60,Q60,R60,S60,T60,U60,V60),1)+LARGE((N60,O60,P60,Q60,R60,S60,T60,U60,V60),2)+LARGE((N60,O60,P60,Q60,R60,S60,T60,U60,V60),3)+LARGE((N60,O60,P60,Q60,R60,S60,T60,U60,V60),4)+LARGE((N60,O60,P60,Q60,R60,S60,T60,U60,V60),5)&amp;"@",""))</f>
        <v/>
      </c>
      <c r="L60" s="186" t="str">
        <f>IF(表格1[[#This Row],[中(M)]]="","",IF(表格1[[#This Row],[計分方式]]="Best6",LARGE((N60,O60,P60,Q60,R60,S60,T60,U60,V60),1)+LARGE((N60,O60,P60,Q60,R60,S60,T60,U60,V60),2)+LARGE((N60,O60,P60,Q60,R60,S60,T60,U60,V60),3)+LARGE((N60,O60,P60,Q60,R60,S60,T60,U60,V60),4)+LARGE((N60,O60,P60,Q60,R60,S60,T60,U60,V60),5)+LARGE((N60,O60,P60,Q60,R60,S60,T60,U60,V60),6)&amp;"@",""))</f>
        <v>22@</v>
      </c>
      <c r="M60" s="7"/>
      <c r="N60" s="7">
        <v>3</v>
      </c>
      <c r="O60" s="7">
        <v>4</v>
      </c>
      <c r="P60" s="7">
        <v>5</v>
      </c>
      <c r="Q60" s="7">
        <v>3</v>
      </c>
      <c r="R60" s="7">
        <v>4</v>
      </c>
      <c r="S60" s="7">
        <v>3</v>
      </c>
      <c r="T60" s="7"/>
      <c r="U60" s="7" t="s">
        <v>117</v>
      </c>
      <c r="V60" s="7"/>
      <c r="W60" s="186" t="str">
        <f>IF(表格1[[#This Row],[中(LQ)]]="","",IF(表格1[[#This Row],[計分方式]]="4C+1X",SUM(AA60:AE60)+LARGE(AF60:AJ60,1)&amp;"@",""))</f>
        <v/>
      </c>
      <c r="X60" s="186" t="str">
        <f>IF(表格1[[#This Row],[中(LQ)]]="","",IF(表格1[[#This Row],[計分方式]]="4C+2X",SUM(AA60:AE60)+LARGE(AF60:AJ60,1)+LARGE(AF60:AJ60,2)&amp;"@",""))</f>
        <v/>
      </c>
      <c r="Y60" s="186" t="str">
        <f>IF(表格1[[#This Row],[中(LQ)]]="","",IF(表格1[[#This Row],[計分方式]]="Best5",LARGE((AB60,AC60,AD60,AE60,AF60,AG60,AH60,AI60,AJ60),1)+LARGE((AB60,AC60,AD60,AE60,AF60,AG60,AH60,AI60,AJ60),2)+LARGE((AB60,AC60,AD60,AE60,AF60,AG60,AH60,AI60,AJ60),3)+LARGE((AB60,AC60,AD60,AE60,AF60,AG60,AH60,AI60,AJ60),4)+LARGE((AB60,AC60,AD60,AE60,AF60,AG60,AH60,AI60,AJ60),5)&amp;"@",""))</f>
        <v/>
      </c>
      <c r="Z60" s="186" t="str">
        <f>IF(表格1[[#This Row],[中(LQ)]]="","",IF(表格1[[#This Row],[計分方式]]="Best6",LARGE((AB60,AC60,AD60,AE60,AF60,AG60,AH60,AI60,AJ60),1)+LARGE((AB60,AC60,AD60,AE60,AF60,AG60,AH60,AI60,AJ60),2)+LARGE((AB60,AC60,AD60,AE60,AF60,AG60,AH60,AI60,AJ60),3)+LARGE((AB60,AC60,AD60,AE60,AF60,AG60,AH60,AI60,AJ60),4)+LARGE((AB60,AC60,AD60,AE60,AF60,AG60,AH60,AI60,AJ60),5)+LARGE((AB60,AC60,AD60,AE60,AF60,AG60,AH60,AI60,AJ60),6)&amp;"@",""))</f>
        <v>22@</v>
      </c>
      <c r="AA60" s="7"/>
      <c r="AB60" s="7">
        <v>5</v>
      </c>
      <c r="AC60" s="7">
        <v>3</v>
      </c>
      <c r="AD60" s="7">
        <v>3</v>
      </c>
      <c r="AE60" s="7">
        <v>4</v>
      </c>
      <c r="AF60" s="7">
        <v>4</v>
      </c>
      <c r="AG60" s="7">
        <v>3</v>
      </c>
      <c r="AH60" s="7"/>
      <c r="AI60" s="7" t="s">
        <v>117</v>
      </c>
      <c r="AJ60" s="7"/>
      <c r="AK60" s="161" t="s">
        <v>341</v>
      </c>
    </row>
    <row r="61" spans="1:37" ht="55.25" customHeight="1">
      <c r="A61" s="51" t="s">
        <v>342</v>
      </c>
      <c r="B61" s="52" t="s">
        <v>58</v>
      </c>
      <c r="C61" s="163" t="s">
        <v>1440</v>
      </c>
      <c r="D61" s="164" t="s">
        <v>1441</v>
      </c>
      <c r="E61" s="186" t="s">
        <v>74</v>
      </c>
      <c r="F61" s="7">
        <v>77</v>
      </c>
      <c r="G61" s="7" t="s">
        <v>346</v>
      </c>
      <c r="H61" s="7">
        <v>23.7</v>
      </c>
      <c r="I61" s="186" t="str">
        <f>IF(表格1[[#This Row],[中(M)]]="","",IF(表格1[[#This Row],[計分方式]]="4C+1X",SUM(M61:Q61)+LARGE(R61:V61,1)&amp;"@",""))</f>
        <v/>
      </c>
      <c r="J61" s="186" t="str">
        <f>IF(表格1[[#This Row],[中(M)]]="","",IF(表格1[[#This Row],[計分方式]]="4C+2X",SUM(M61:Q61)+LARGE(R61:W61,1)+LARGE(R61:W61,2)&amp;"@",""))</f>
        <v/>
      </c>
      <c r="K61" s="186" t="str">
        <f>IF(表格1[[#This Row],[中(M)]]="","",IF(表格1[[#This Row],[計分方式]]="Best5",LARGE((N61,O61,P61,Q61,R61,S61,T61,U61,V61),1)+LARGE((N61,O61,P61,Q61,R61,S61,T61,U61,V61),2)+LARGE((N61,O61,P61,Q61,R61,S61,T61,U61,V61),3)+LARGE((N61,O61,P61,Q61,R61,S61,T61,U61,V61),4)+LARGE((N61,O61,P61,Q61,R61,S61,T61,U61,V61),5)&amp;"@",""))</f>
        <v/>
      </c>
      <c r="L61" s="186" t="str">
        <f>IF(表格1[[#This Row],[中(M)]]="","",IF(表格1[[#This Row],[計分方式]]="Best6",LARGE((N61,O61,P61,Q61,R61,S61,T61,U61,V61),1)+LARGE((N61,O61,P61,Q61,R61,S61,T61,U61,V61),2)+LARGE((N61,O61,P61,Q61,R61,S61,T61,U61,V61),3)+LARGE((N61,O61,P61,Q61,R61,S61,T61,U61,V61),4)+LARGE((N61,O61,P61,Q61,R61,S61,T61,U61,V61),5)+LARGE((N61,O61,P61,Q61,R61,S61,T61,U61,V61),6)&amp;"@",""))</f>
        <v/>
      </c>
      <c r="M61" s="7"/>
      <c r="N61" s="7">
        <v>3</v>
      </c>
      <c r="O61" s="7">
        <v>5</v>
      </c>
      <c r="P61" s="7">
        <v>4</v>
      </c>
      <c r="Q61" s="7">
        <v>4</v>
      </c>
      <c r="R61" s="7">
        <v>4</v>
      </c>
      <c r="S61" s="7">
        <v>4</v>
      </c>
      <c r="T61" s="7"/>
      <c r="U61" s="7"/>
      <c r="V61" s="7"/>
      <c r="W61" s="186" t="str">
        <f>IF(表格1[[#This Row],[中(LQ)]]="","",IF(表格1[[#This Row],[計分方式]]="4C+1X",SUM(AA61:AE61)+LARGE(AF61:AJ61,1)&amp;"@",""))</f>
        <v/>
      </c>
      <c r="X61" s="186" t="str">
        <f>IF(表格1[[#This Row],[中(LQ)]]="","",IF(表格1[[#This Row],[計分方式]]="4C+2X",SUM(AA61:AE61)+LARGE(AF61:AJ61,1)+LARGE(AF61:AJ61,2)&amp;"@",""))</f>
        <v/>
      </c>
      <c r="Y61" s="186" t="str">
        <f>IF(表格1[[#This Row],[中(LQ)]]="","",IF(表格1[[#This Row],[計分方式]]="Best5",LARGE((AB61,AC61,AD61,AE61,AF61,AG61,AH61,AI61,AJ61),1)+LARGE((AB61,AC61,AD61,AE61,AF61,AG61,AH61,AI61,AJ61),2)+LARGE((AB61,AC61,AD61,AE61,AF61,AG61,AH61,AI61,AJ61),3)+LARGE((AB61,AC61,AD61,AE61,AF61,AG61,AH61,AI61,AJ61),4)+LARGE((AB61,AC61,AD61,AE61,AF61,AG61,AH61,AI61,AJ61),5)&amp;"@",""))</f>
        <v/>
      </c>
      <c r="Z61" s="186" t="str">
        <f>IF(表格1[[#This Row],[中(LQ)]]="","",IF(表格1[[#This Row],[計分方式]]="Best6",LARGE((AB61,AC61,AD61,AE61,AF61,AG61,AH61,AI61,AJ61),1)+LARGE((AB61,AC61,AD61,AE61,AF61,AG61,AH61,AI61,AJ61),2)+LARGE((AB61,AC61,AD61,AE61,AF61,AG61,AH61,AI61,AJ61),3)+LARGE((AB61,AC61,AD61,AE61,AF61,AG61,AH61,AI61,AJ61),4)+LARGE((AB61,AC61,AD61,AE61,AF61,AG61,AH61,AI61,AJ61),5)+LARGE((AB61,AC61,AD61,AE61,AF61,AG61,AH61,AI61,AJ61),6)&amp;"@",""))</f>
        <v/>
      </c>
      <c r="AA61" s="7"/>
      <c r="AB61" s="7">
        <v>4</v>
      </c>
      <c r="AC61" s="7">
        <v>3</v>
      </c>
      <c r="AD61" s="7">
        <v>4</v>
      </c>
      <c r="AE61" s="7">
        <v>5</v>
      </c>
      <c r="AF61" s="7">
        <v>4</v>
      </c>
      <c r="AG61" s="7">
        <v>4</v>
      </c>
      <c r="AH61" s="7"/>
      <c r="AI61" s="7"/>
      <c r="AJ61" s="7"/>
      <c r="AK61" s="52" t="s">
        <v>345</v>
      </c>
    </row>
    <row r="62" spans="1:37" ht="55.25" customHeight="1">
      <c r="A62" s="51" t="s">
        <v>347</v>
      </c>
      <c r="B62" s="52" t="s">
        <v>58</v>
      </c>
      <c r="C62" s="52" t="s">
        <v>348</v>
      </c>
      <c r="D62" s="160" t="s">
        <v>349</v>
      </c>
      <c r="E62" s="7" t="s">
        <v>73</v>
      </c>
      <c r="F62" s="7">
        <v>18</v>
      </c>
      <c r="G62" s="7" t="s">
        <v>346</v>
      </c>
      <c r="H62" s="7">
        <v>25.1</v>
      </c>
      <c r="I62" s="186" t="str">
        <f>IF(表格1[[#This Row],[中(M)]]="","",IF(表格1[[#This Row],[計分方式]]="4C+1X",SUM(M62:Q62)+LARGE(R62:V62,1)&amp;"@",""))</f>
        <v/>
      </c>
      <c r="J62" s="186" t="str">
        <f>IF(表格1[[#This Row],[中(M)]]="","",IF(表格1[[#This Row],[計分方式]]="4C+2X",SUM(M62:Q62)+LARGE(R62:W62,1)+LARGE(R62:W62,2)&amp;"@",""))</f>
        <v/>
      </c>
      <c r="K62" s="186" t="str">
        <f>IF(表格1[[#This Row],[中(M)]]="","",IF(表格1[[#This Row],[計分方式]]="Best5",LARGE((N62,O62,P62,Q62,R62,S62,T62,U62,V62),1)+LARGE((N62,O62,P62,Q62,R62,S62,T62,U62,V62),2)+LARGE((N62,O62,P62,Q62,R62,S62,T62,U62,V62),3)+LARGE((N62,O62,P62,Q62,R62,S62,T62,U62,V62),4)+LARGE((N62,O62,P62,Q62,R62,S62,T62,U62,V62),5)&amp;"@",""))</f>
        <v/>
      </c>
      <c r="L62" s="186" t="str">
        <f>IF(表格1[[#This Row],[中(M)]]="","",IF(表格1[[#This Row],[計分方式]]="Best6",LARGE((N62,O62,P62,Q62,R62,S62,T62,U62,V62),1)+LARGE((N62,O62,P62,Q62,R62,S62,T62,U62,V62),2)+LARGE((N62,O62,P62,Q62,R62,S62,T62,U62,V62),3)+LARGE((N62,O62,P62,Q62,R62,S62,T62,U62,V62),4)+LARGE((N62,O62,P62,Q62,R62,S62,T62,U62,V62),5)+LARGE((N62,O62,P62,Q62,R62,S62,T62,U62,V62),6)&amp;"@",""))</f>
        <v/>
      </c>
      <c r="M62" s="7"/>
      <c r="N62" s="7">
        <v>4</v>
      </c>
      <c r="O62" s="7">
        <v>4</v>
      </c>
      <c r="P62" s="7">
        <v>4</v>
      </c>
      <c r="Q62" s="7">
        <v>5</v>
      </c>
      <c r="R62" s="7">
        <v>4</v>
      </c>
      <c r="S62" s="7">
        <v>3</v>
      </c>
      <c r="T62" s="7">
        <v>3</v>
      </c>
      <c r="U62" s="7"/>
      <c r="V62" s="7"/>
      <c r="W62" s="186" t="str">
        <f>IF(表格1[[#This Row],[中(LQ)]]="","",IF(表格1[[#This Row],[計分方式]]="4C+1X",SUM(AA62:AE62)+LARGE(AF62:AJ62,1)&amp;"@",""))</f>
        <v/>
      </c>
      <c r="X62" s="186" t="str">
        <f>IF(表格1[[#This Row],[中(LQ)]]="","",IF(表格1[[#This Row],[計分方式]]="4C+2X",SUM(AA62:AE62)+LARGE(AF62:AJ62,1)+LARGE(AF62:AJ62,2)&amp;"@",""))</f>
        <v/>
      </c>
      <c r="Y62" s="186" t="str">
        <f>IF(表格1[[#This Row],[中(LQ)]]="","",IF(表格1[[#This Row],[計分方式]]="Best5",LARGE((AB62,AC62,AD62,AE62,AF62,AG62,AH62,AI62,AJ62),1)+LARGE((AB62,AC62,AD62,AE62,AF62,AG62,AH62,AI62,AJ62),2)+LARGE((AB62,AC62,AD62,AE62,AF62,AG62,AH62,AI62,AJ62),3)+LARGE((AB62,AC62,AD62,AE62,AF62,AG62,AH62,AI62,AJ62),4)+LARGE((AB62,AC62,AD62,AE62,AF62,AG62,AH62,AI62,AJ62),5)&amp;"@",""))</f>
        <v/>
      </c>
      <c r="Z62" s="186" t="str">
        <f>IF(表格1[[#This Row],[中(LQ)]]="","",IF(表格1[[#This Row],[計分方式]]="Best6",LARGE((AB62,AC62,AD62,AE62,AF62,AG62,AH62,AI62,AJ62),1)+LARGE((AB62,AC62,AD62,AE62,AF62,AG62,AH62,AI62,AJ62),2)+LARGE((AB62,AC62,AD62,AE62,AF62,AG62,AH62,AI62,AJ62),3)+LARGE((AB62,AC62,AD62,AE62,AF62,AG62,AH62,AI62,AJ62),4)+LARGE((AB62,AC62,AD62,AE62,AF62,AG62,AH62,AI62,AJ62),5)+LARGE((AB62,AC62,AD62,AE62,AF62,AG62,AH62,AI62,AJ62),6)&amp;"@",""))</f>
        <v/>
      </c>
      <c r="AA62" s="7"/>
      <c r="AB62" s="7">
        <v>4</v>
      </c>
      <c r="AC62" s="7">
        <v>4</v>
      </c>
      <c r="AD62" s="7">
        <v>4</v>
      </c>
      <c r="AE62" s="7">
        <v>4</v>
      </c>
      <c r="AF62" s="7">
        <v>4</v>
      </c>
      <c r="AG62" s="7">
        <v>4</v>
      </c>
      <c r="AH62" s="7" t="s">
        <v>117</v>
      </c>
      <c r="AI62" s="7" t="s">
        <v>117</v>
      </c>
      <c r="AJ62" s="7"/>
      <c r="AK62" s="161" t="s">
        <v>350</v>
      </c>
    </row>
    <row r="63" spans="1:37" s="162" customFormat="1" ht="55.25" customHeight="1">
      <c r="A63" s="51" t="s">
        <v>351</v>
      </c>
      <c r="B63" s="52" t="s">
        <v>58</v>
      </c>
      <c r="C63" s="52" t="s">
        <v>352</v>
      </c>
      <c r="D63" s="160" t="s">
        <v>353</v>
      </c>
      <c r="E63" s="7" t="s">
        <v>73</v>
      </c>
      <c r="F63" s="7">
        <v>8</v>
      </c>
      <c r="G63" s="7" t="s">
        <v>1739</v>
      </c>
      <c r="H63" s="7">
        <v>22</v>
      </c>
      <c r="I63" s="186" t="str">
        <f>IF(表格1[[#This Row],[中(M)]]="","",IF(表格1[[#This Row],[計分方式]]="4C+1X",SUM(M63:Q63)+LARGE(R63:V63,1)&amp;"@",""))</f>
        <v/>
      </c>
      <c r="J63" s="186" t="str">
        <f>IF(表格1[[#This Row],[中(M)]]="","",IF(表格1[[#This Row],[計分方式]]="4C+2X",SUM(M63:Q63)+LARGE(R63:W63,1)+LARGE(R63:W63,2)&amp;"@",""))</f>
        <v/>
      </c>
      <c r="K63" s="186" t="str">
        <f>IF(表格1[[#This Row],[中(M)]]="","",IF(表格1[[#This Row],[計分方式]]="Best5",LARGE((N63,O63,P63,Q63,R63,S63,T63,U63,V63),1)+LARGE((N63,O63,P63,Q63,R63,S63,T63,U63,V63),2)+LARGE((N63,O63,P63,Q63,R63,S63,T63,U63,V63),3)+LARGE((N63,O63,P63,Q63,R63,S63,T63,U63,V63),4)+LARGE((N63,O63,P63,Q63,R63,S63,T63,U63,V63),5)&amp;"@",""))</f>
        <v/>
      </c>
      <c r="L63" s="186" t="str">
        <f>IF(表格1[[#This Row],[中(M)]]="","",IF(表格1[[#This Row],[計分方式]]="Best6",LARGE((N63,O63,P63,Q63,R63,S63,T63,U63,V63),1)+LARGE((N63,O63,P63,Q63,R63,S63,T63,U63,V63),2)+LARGE((N63,O63,P63,Q63,R63,S63,T63,U63,V63),3)+LARGE((N63,O63,P63,Q63,R63,S63,T63,U63,V63),4)+LARGE((N63,O63,P63,Q63,R63,S63,T63,U63,V63),5)+LARGE((N63,O63,P63,Q63,R63,S63,T63,U63,V63),6)&amp;"@",""))</f>
        <v/>
      </c>
      <c r="M63" s="7"/>
      <c r="N63" s="7">
        <v>4</v>
      </c>
      <c r="O63" s="7">
        <v>4</v>
      </c>
      <c r="P63" s="7">
        <v>4</v>
      </c>
      <c r="Q63" s="7">
        <v>6</v>
      </c>
      <c r="R63" s="7">
        <v>4</v>
      </c>
      <c r="S63" s="7">
        <v>3</v>
      </c>
      <c r="T63" s="7"/>
      <c r="U63" s="7"/>
      <c r="V63" s="7"/>
      <c r="W63" s="186" t="str">
        <f>IF(表格1[[#This Row],[中(LQ)]]="","",IF(表格1[[#This Row],[計分方式]]="4C+1X",SUM(AA63:AE63)+LARGE(AF63:AJ63,1)&amp;"@",""))</f>
        <v/>
      </c>
      <c r="X63" s="186" t="str">
        <f>IF(表格1[[#This Row],[中(LQ)]]="","",IF(表格1[[#This Row],[計分方式]]="4C+2X",SUM(AA63:AE63)+LARGE(AF63:AJ63,1)+LARGE(AF63:AJ63,2)&amp;"@",""))</f>
        <v/>
      </c>
      <c r="Y63" s="186" t="str">
        <f>IF(表格1[[#This Row],[中(LQ)]]="","",IF(表格1[[#This Row],[計分方式]]="Best5",LARGE((AB63,AC63,AD63,AE63,AF63,AG63,AH63,AI63,AJ63),1)+LARGE((AB63,AC63,AD63,AE63,AF63,AG63,AH63,AI63,AJ63),2)+LARGE((AB63,AC63,AD63,AE63,AF63,AG63,AH63,AI63,AJ63),3)+LARGE((AB63,AC63,AD63,AE63,AF63,AG63,AH63,AI63,AJ63),4)+LARGE((AB63,AC63,AD63,AE63,AF63,AG63,AH63,AI63,AJ63),5)&amp;"@",""))</f>
        <v/>
      </c>
      <c r="Z63" s="186" t="str">
        <f>IF(表格1[[#This Row],[中(LQ)]]="","",IF(表格1[[#This Row],[計分方式]]="Best6",LARGE((AB63,AC63,AD63,AE63,AF63,AG63,AH63,AI63,AJ63),1)+LARGE((AB63,AC63,AD63,AE63,AF63,AG63,AH63,AI63,AJ63),2)+LARGE((AB63,AC63,AD63,AE63,AF63,AG63,AH63,AI63,AJ63),3)+LARGE((AB63,AC63,AD63,AE63,AF63,AG63,AH63,AI63,AJ63),4)+LARGE((AB63,AC63,AD63,AE63,AF63,AG63,AH63,AI63,AJ63),5)+LARGE((AB63,AC63,AD63,AE63,AF63,AG63,AH63,AI63,AJ63),6)&amp;"@",""))</f>
        <v/>
      </c>
      <c r="AA63" s="7"/>
      <c r="AB63" s="7">
        <v>4</v>
      </c>
      <c r="AC63" s="7">
        <v>3</v>
      </c>
      <c r="AD63" s="7">
        <v>3</v>
      </c>
      <c r="AE63" s="7">
        <v>3</v>
      </c>
      <c r="AF63" s="7">
        <v>4</v>
      </c>
      <c r="AG63" s="7">
        <v>4</v>
      </c>
      <c r="AH63" s="7">
        <v>3</v>
      </c>
      <c r="AI63" s="7"/>
      <c r="AJ63" s="7"/>
      <c r="AK63" s="161" t="s">
        <v>354</v>
      </c>
    </row>
    <row r="64" spans="1:37" s="162" customFormat="1" ht="55.25" customHeight="1">
      <c r="A64" s="51" t="s">
        <v>355</v>
      </c>
      <c r="B64" s="52" t="s">
        <v>58</v>
      </c>
      <c r="C64" s="163" t="s">
        <v>356</v>
      </c>
      <c r="D64" s="164" t="s">
        <v>357</v>
      </c>
      <c r="E64" s="186" t="s">
        <v>73</v>
      </c>
      <c r="F64" s="7">
        <v>20</v>
      </c>
      <c r="G64" s="7" t="s">
        <v>346</v>
      </c>
      <c r="H64" s="7">
        <v>22.1</v>
      </c>
      <c r="I64" s="186" t="str">
        <f>IF(表格1[[#This Row],[中(M)]]="","",IF(表格1[[#This Row],[計分方式]]="4C+1X",SUM(M64:Q64)+LARGE(R64:V64,1)&amp;"@",""))</f>
        <v/>
      </c>
      <c r="J64" s="186" t="str">
        <f>IF(表格1[[#This Row],[中(M)]]="","",IF(表格1[[#This Row],[計分方式]]="4C+2X",SUM(M64:Q64)+LARGE(R64:W64,1)+LARGE(R64:W64,2)&amp;"@",""))</f>
        <v/>
      </c>
      <c r="K64" s="186" t="str">
        <f>IF(表格1[[#This Row],[中(M)]]="","",IF(表格1[[#This Row],[計分方式]]="Best5",LARGE((N64,O64,P64,Q64,R64,S64,T64,U64,V64),1)+LARGE((N64,O64,P64,Q64,R64,S64,T64,U64,V64),2)+LARGE((N64,O64,P64,Q64,R64,S64,T64,U64,V64),3)+LARGE((N64,O64,P64,Q64,R64,S64,T64,U64,V64),4)+LARGE((N64,O64,P64,Q64,R64,S64,T64,U64,V64),5)&amp;"@",""))</f>
        <v/>
      </c>
      <c r="L64" s="186" t="str">
        <f>IF(表格1[[#This Row],[中(M)]]="","",IF(表格1[[#This Row],[計分方式]]="Best6",LARGE((N64,O64,P64,Q64,R64,S64,T64,U64,V64),1)+LARGE((N64,O64,P64,Q64,R64,S64,T64,U64,V64),2)+LARGE((N64,O64,P64,Q64,R64,S64,T64,U64,V64),3)+LARGE((N64,O64,P64,Q64,R64,S64,T64,U64,V64),4)+LARGE((N64,O64,P64,Q64,R64,S64,T64,U64,V64),5)+LARGE((N64,O64,P64,Q64,R64,S64,T64,U64,V64),6)&amp;"@",""))</f>
        <v/>
      </c>
      <c r="M64" s="7"/>
      <c r="N64" s="7">
        <v>3</v>
      </c>
      <c r="O64" s="7">
        <v>4</v>
      </c>
      <c r="P64" s="7">
        <v>3</v>
      </c>
      <c r="Q64" s="7">
        <v>3</v>
      </c>
      <c r="R64" s="7">
        <v>4</v>
      </c>
      <c r="S64" s="7">
        <v>4</v>
      </c>
      <c r="T64" s="7">
        <v>3</v>
      </c>
      <c r="U64" s="7"/>
      <c r="V64" s="7"/>
      <c r="W64" s="186" t="str">
        <f>IF(表格1[[#This Row],[中(LQ)]]="","",IF(表格1[[#This Row],[計分方式]]="4C+1X",SUM(AA64:AE64)+LARGE(AF64:AJ64,1)&amp;"@",""))</f>
        <v/>
      </c>
      <c r="X64" s="186" t="str">
        <f>IF(表格1[[#This Row],[中(LQ)]]="","",IF(表格1[[#This Row],[計分方式]]="4C+2X",SUM(AA64:AE64)+LARGE(AF64:AJ64,1)+LARGE(AF64:AJ64,2)&amp;"@",""))</f>
        <v/>
      </c>
      <c r="Y64" s="186" t="str">
        <f>IF(表格1[[#This Row],[中(LQ)]]="","",IF(表格1[[#This Row],[計分方式]]="Best5",LARGE((AB64,AC64,AD64,AE64,AF64,AG64,AH64,AI64,AJ64),1)+LARGE((AB64,AC64,AD64,AE64,AF64,AG64,AH64,AI64,AJ64),2)+LARGE((AB64,AC64,AD64,AE64,AF64,AG64,AH64,AI64,AJ64),3)+LARGE((AB64,AC64,AD64,AE64,AF64,AG64,AH64,AI64,AJ64),4)+LARGE((AB64,AC64,AD64,AE64,AF64,AG64,AH64,AI64,AJ64),5)&amp;"@",""))</f>
        <v/>
      </c>
      <c r="Z64" s="186" t="str">
        <f>IF(表格1[[#This Row],[中(LQ)]]="","",IF(表格1[[#This Row],[計分方式]]="Best6",LARGE((AB64,AC64,AD64,AE64,AF64,AG64,AH64,AI64,AJ64),1)+LARGE((AB64,AC64,AD64,AE64,AF64,AG64,AH64,AI64,AJ64),2)+LARGE((AB64,AC64,AD64,AE64,AF64,AG64,AH64,AI64,AJ64),3)+LARGE((AB64,AC64,AD64,AE64,AF64,AG64,AH64,AI64,AJ64),4)+LARGE((AB64,AC64,AD64,AE64,AF64,AG64,AH64,AI64,AJ64),5)+LARGE((AB64,AC64,AD64,AE64,AF64,AG64,AH64,AI64,AJ64),6)&amp;"@",""))</f>
        <v/>
      </c>
      <c r="AA64" s="7"/>
      <c r="AB64" s="7">
        <v>4</v>
      </c>
      <c r="AC64" s="7">
        <v>3</v>
      </c>
      <c r="AD64" s="7">
        <v>2</v>
      </c>
      <c r="AE64" s="7">
        <v>4</v>
      </c>
      <c r="AF64" s="7">
        <v>4</v>
      </c>
      <c r="AG64" s="7">
        <v>4</v>
      </c>
      <c r="AH64" s="7"/>
      <c r="AI64" s="7"/>
      <c r="AJ64" s="7"/>
      <c r="AK64" s="52" t="s">
        <v>1630</v>
      </c>
    </row>
    <row r="65" spans="1:37" s="162" customFormat="1" ht="55.25" customHeight="1">
      <c r="A65" s="51" t="s">
        <v>358</v>
      </c>
      <c r="B65" s="52" t="s">
        <v>58</v>
      </c>
      <c r="C65" s="52" t="s">
        <v>359</v>
      </c>
      <c r="D65" s="160" t="s">
        <v>360</v>
      </c>
      <c r="E65" s="7" t="s">
        <v>73</v>
      </c>
      <c r="F65" s="7">
        <v>40</v>
      </c>
      <c r="G65" s="7" t="s">
        <v>361</v>
      </c>
      <c r="H65" s="7">
        <v>28.4</v>
      </c>
      <c r="I65" s="186" t="str">
        <f>IF(表格1[[#This Row],[中(M)]]="","",IF(表格1[[#This Row],[計分方式]]="4C+1X",SUM(M65:Q65)+LARGE(R65:V65,1)&amp;"@",""))</f>
        <v/>
      </c>
      <c r="J65" s="186" t="str">
        <f>IF(表格1[[#This Row],[中(M)]]="","",IF(表格1[[#This Row],[計分方式]]="4C+2X",SUM(M65:Q65)+LARGE(R65:W65,1)+LARGE(R65:W65,2)&amp;"@",""))</f>
        <v/>
      </c>
      <c r="K65" s="186" t="str">
        <f>IF(表格1[[#This Row],[中(M)]]="","",IF(表格1[[#This Row],[計分方式]]="Best5",LARGE((N65,O65,P65,Q65,R65,S65,T65,U65,V65),1)+LARGE((N65,O65,P65,Q65,R65,S65,T65,U65,V65),2)+LARGE((N65,O65,P65,Q65,R65,S65,T65,U65,V65),3)+LARGE((N65,O65,P65,Q65,R65,S65,T65,U65,V65),4)+LARGE((N65,O65,P65,Q65,R65,S65,T65,U65,V65),5)&amp;"@",""))</f>
        <v>25@</v>
      </c>
      <c r="L65" s="186" t="str">
        <f>IF(表格1[[#This Row],[中(M)]]="","",IF(表格1[[#This Row],[計分方式]]="Best6",LARGE((N65,O65,P65,Q65,R65,S65,T65,U65,V65),1)+LARGE((N65,O65,P65,Q65,R65,S65,T65,U65,V65),2)+LARGE((N65,O65,P65,Q65,R65,S65,T65,U65,V65),3)+LARGE((N65,O65,P65,Q65,R65,S65,T65,U65,V65),4)+LARGE((N65,O65,P65,Q65,R65,S65,T65,U65,V65),5)+LARGE((N65,O65,P65,Q65,R65,S65,T65,U65,V65),6)&amp;"@",""))</f>
        <v/>
      </c>
      <c r="M65" s="7"/>
      <c r="N65" s="7">
        <v>7</v>
      </c>
      <c r="O65" s="7">
        <v>5</v>
      </c>
      <c r="P65" s="7">
        <v>3</v>
      </c>
      <c r="Q65" s="7">
        <v>5</v>
      </c>
      <c r="R65" s="7">
        <v>4</v>
      </c>
      <c r="S65" s="7">
        <v>4</v>
      </c>
      <c r="T65" s="7">
        <v>3</v>
      </c>
      <c r="U65" s="7"/>
      <c r="V65" s="7"/>
      <c r="W65" s="186" t="str">
        <f>IF(表格1[[#This Row],[中(LQ)]]="","",IF(表格1[[#This Row],[計分方式]]="4C+1X",SUM(AA65:AE65)+LARGE(AF65:AJ65,1)&amp;"@",""))</f>
        <v/>
      </c>
      <c r="X65" s="186" t="str">
        <f>IF(表格1[[#This Row],[中(LQ)]]="","",IF(表格1[[#This Row],[計分方式]]="4C+2X",SUM(AA65:AE65)+LARGE(AF65:AJ65,1)+LARGE(AF65:AJ65,2)&amp;"@",""))</f>
        <v/>
      </c>
      <c r="Y65" s="186" t="str">
        <f>IF(表格1[[#This Row],[中(LQ)]]="","",IF(表格1[[#This Row],[計分方式]]="Best5",LARGE((AB65,AC65,AD65,AE65,AF65,AG65,AH65,AI65,AJ65),1)+LARGE((AB65,AC65,AD65,AE65,AF65,AG65,AH65,AI65,AJ65),2)+LARGE((AB65,AC65,AD65,AE65,AF65,AG65,AH65,AI65,AJ65),3)+LARGE((AB65,AC65,AD65,AE65,AF65,AG65,AH65,AI65,AJ65),4)+LARGE((AB65,AC65,AD65,AE65,AF65,AG65,AH65,AI65,AJ65),5)&amp;"@",""))</f>
        <v>22@</v>
      </c>
      <c r="Z65" s="186" t="str">
        <f>IF(表格1[[#This Row],[中(LQ)]]="","",IF(表格1[[#This Row],[計分方式]]="Best6",LARGE((AB65,AC65,AD65,AE65,AF65,AG65,AH65,AI65,AJ65),1)+LARGE((AB65,AC65,AD65,AE65,AF65,AG65,AH65,AI65,AJ65),2)+LARGE((AB65,AC65,AD65,AE65,AF65,AG65,AH65,AI65,AJ65),3)+LARGE((AB65,AC65,AD65,AE65,AF65,AG65,AH65,AI65,AJ65),4)+LARGE((AB65,AC65,AD65,AE65,AF65,AG65,AH65,AI65,AJ65),5)+LARGE((AB65,AC65,AD65,AE65,AF65,AG65,AH65,AI65,AJ65),6)&amp;"@",""))</f>
        <v/>
      </c>
      <c r="AA65" s="7"/>
      <c r="AB65" s="7">
        <v>6</v>
      </c>
      <c r="AC65" s="7">
        <v>4</v>
      </c>
      <c r="AD65" s="7">
        <v>4</v>
      </c>
      <c r="AE65" s="7">
        <v>4</v>
      </c>
      <c r="AF65" s="7">
        <v>4</v>
      </c>
      <c r="AG65" s="7">
        <v>4</v>
      </c>
      <c r="AH65" s="7">
        <v>4</v>
      </c>
      <c r="AI65" s="7" t="s">
        <v>117</v>
      </c>
      <c r="AJ65" s="7"/>
      <c r="AK65" s="161" t="s">
        <v>1612</v>
      </c>
    </row>
    <row r="66" spans="1:37" s="162" customFormat="1" ht="55.25" customHeight="1">
      <c r="A66" s="51" t="s">
        <v>362</v>
      </c>
      <c r="B66" s="52" t="s">
        <v>58</v>
      </c>
      <c r="C66" s="52" t="s">
        <v>363</v>
      </c>
      <c r="D66" s="160" t="s">
        <v>364</v>
      </c>
      <c r="E66" s="7" t="s">
        <v>73</v>
      </c>
      <c r="F66" s="7">
        <v>20</v>
      </c>
      <c r="G66" s="7" t="s">
        <v>361</v>
      </c>
      <c r="H66" s="7">
        <v>23.4</v>
      </c>
      <c r="I66" s="186" t="str">
        <f>IF(表格1[[#This Row],[中(M)]]="","",IF(表格1[[#This Row],[計分方式]]="4C+1X",SUM(M66:Q66)+LARGE(R66:V66,1)&amp;"@",""))</f>
        <v/>
      </c>
      <c r="J66" s="186" t="str">
        <f>IF(表格1[[#This Row],[中(M)]]="","",IF(表格1[[#This Row],[計分方式]]="4C+2X",SUM(M66:Q66)+LARGE(R66:W66,1)+LARGE(R66:W66,2)&amp;"@",""))</f>
        <v/>
      </c>
      <c r="K66" s="186" t="str">
        <f>IF(表格1[[#This Row],[中(M)]]="","",IF(表格1[[#This Row],[計分方式]]="Best5",LARGE((N66,O66,P66,Q66,R66,S66,T66,U66,V66),1)+LARGE((N66,O66,P66,Q66,R66,S66,T66,U66,V66),2)+LARGE((N66,O66,P66,Q66,R66,S66,T66,U66,V66),3)+LARGE((N66,O66,P66,Q66,R66,S66,T66,U66,V66),4)+LARGE((N66,O66,P66,Q66,R66,S66,T66,U66,V66),5)&amp;"@",""))</f>
        <v>20@</v>
      </c>
      <c r="L66" s="186" t="str">
        <f>IF(表格1[[#This Row],[中(M)]]="","",IF(表格1[[#This Row],[計分方式]]="Best6",LARGE((N66,O66,P66,Q66,R66,S66,T66,U66,V66),1)+LARGE((N66,O66,P66,Q66,R66,S66,T66,U66,V66),2)+LARGE((N66,O66,P66,Q66,R66,S66,T66,U66,V66),3)+LARGE((N66,O66,P66,Q66,R66,S66,T66,U66,V66),4)+LARGE((N66,O66,P66,Q66,R66,S66,T66,U66,V66),5)+LARGE((N66,O66,P66,Q66,R66,S66,T66,U66,V66),6)&amp;"@",""))</f>
        <v/>
      </c>
      <c r="M66" s="7"/>
      <c r="N66" s="7">
        <v>4</v>
      </c>
      <c r="O66" s="7">
        <v>4</v>
      </c>
      <c r="P66" s="7">
        <v>4</v>
      </c>
      <c r="Q66" s="7">
        <v>4</v>
      </c>
      <c r="R66" s="7">
        <v>4</v>
      </c>
      <c r="S66" s="7">
        <v>3</v>
      </c>
      <c r="T66" s="7">
        <v>3</v>
      </c>
      <c r="U66" s="7" t="s">
        <v>117</v>
      </c>
      <c r="V66" s="7"/>
      <c r="W66" s="186" t="str">
        <f>IF(表格1[[#This Row],[中(LQ)]]="","",IF(表格1[[#This Row],[計分方式]]="4C+1X",SUM(AA66:AE66)+LARGE(AF66:AJ66,1)&amp;"@",""))</f>
        <v/>
      </c>
      <c r="X66" s="186" t="str">
        <f>IF(表格1[[#This Row],[中(LQ)]]="","",IF(表格1[[#This Row],[計分方式]]="4C+2X",SUM(AA66:AE66)+LARGE(AF66:AJ66,1)+LARGE(AF66:AJ66,2)&amp;"@",""))</f>
        <v/>
      </c>
      <c r="Y66" s="186" t="str">
        <f>IF(表格1[[#This Row],[中(LQ)]]="","",IF(表格1[[#This Row],[計分方式]]="Best5",LARGE((AB66,AC66,AD66,AE66,AF66,AG66,AH66,AI66,AJ66),1)+LARGE((AB66,AC66,AD66,AE66,AF66,AG66,AH66,AI66,AJ66),2)+LARGE((AB66,AC66,AD66,AE66,AF66,AG66,AH66,AI66,AJ66),3)+LARGE((AB66,AC66,AD66,AE66,AF66,AG66,AH66,AI66,AJ66),4)+LARGE((AB66,AC66,AD66,AE66,AF66,AG66,AH66,AI66,AJ66),5)&amp;"@",""))</f>
        <v>20@</v>
      </c>
      <c r="Z66" s="186" t="str">
        <f>IF(表格1[[#This Row],[中(LQ)]]="","",IF(表格1[[#This Row],[計分方式]]="Best6",LARGE((AB66,AC66,AD66,AE66,AF66,AG66,AH66,AI66,AJ66),1)+LARGE((AB66,AC66,AD66,AE66,AF66,AG66,AH66,AI66,AJ66),2)+LARGE((AB66,AC66,AD66,AE66,AF66,AG66,AH66,AI66,AJ66),3)+LARGE((AB66,AC66,AD66,AE66,AF66,AG66,AH66,AI66,AJ66),4)+LARGE((AB66,AC66,AD66,AE66,AF66,AG66,AH66,AI66,AJ66),5)+LARGE((AB66,AC66,AD66,AE66,AF66,AG66,AH66,AI66,AJ66),6)&amp;"@",""))</f>
        <v/>
      </c>
      <c r="AA66" s="7"/>
      <c r="AB66" s="7">
        <v>4</v>
      </c>
      <c r="AC66" s="7">
        <v>3</v>
      </c>
      <c r="AD66" s="7">
        <v>4</v>
      </c>
      <c r="AE66" s="7">
        <v>4</v>
      </c>
      <c r="AF66" s="7">
        <v>4</v>
      </c>
      <c r="AG66" s="7">
        <v>4</v>
      </c>
      <c r="AH66" s="7"/>
      <c r="AI66" s="7" t="s">
        <v>117</v>
      </c>
      <c r="AJ66" s="7"/>
      <c r="AK66" s="161" t="s">
        <v>1613</v>
      </c>
    </row>
    <row r="67" spans="1:37" s="162" customFormat="1" ht="55.25" customHeight="1">
      <c r="A67" s="51" t="s">
        <v>365</v>
      </c>
      <c r="B67" s="52" t="s">
        <v>58</v>
      </c>
      <c r="C67" s="52" t="s">
        <v>366</v>
      </c>
      <c r="D67" s="160" t="s">
        <v>367</v>
      </c>
      <c r="E67" s="7" t="s">
        <v>74</v>
      </c>
      <c r="F67" s="7">
        <v>195</v>
      </c>
      <c r="G67" s="7" t="s">
        <v>116</v>
      </c>
      <c r="H67" s="7">
        <v>21.4</v>
      </c>
      <c r="I67" s="186" t="str">
        <f>IF(表格1[[#This Row],[中(M)]]="","",IF(表格1[[#This Row],[計分方式]]="4C+1X",SUM(M67:Q67)+LARGE(R67:V67,1)&amp;"@",""))</f>
        <v/>
      </c>
      <c r="J67" s="186" t="str">
        <f>IF(表格1[[#This Row],[中(M)]]="","",IF(表格1[[#This Row],[計分方式]]="4C+2X",SUM(N67:Q67)+LARGE(R67:V67,1)+LARGE(R67:V67,2)&amp;"@",""))</f>
        <v>21@</v>
      </c>
      <c r="K67" s="186" t="str">
        <f>IF(表格1[[#This Row],[中(M)]]="","",IF(表格1[[#This Row],[計分方式]]="Best5",LARGE((N67,O67,P67,Q67,R67,S67,T67,U67,V67),1)+LARGE((N67,O67,P67,Q67,R67,S67,T67,U67,V67),2)+LARGE((N67,O67,P67,Q67,R67,S67,T67,U67,V67),3)+LARGE((N67,O67,P67,Q67,R67,S67,T67,U67,V67),4)+LARGE((N67,O67,P67,Q67,R67,S67,T67,U67,V67),5)&amp;"@",""))</f>
        <v/>
      </c>
      <c r="L67" s="186" t="str">
        <f>IF(表格1[[#This Row],[中(M)]]="","",IF(表格1[[#This Row],[計分方式]]="Best6",LARGE((N67,O67,P67,Q67,R67,S67,T67,U67,V67),1)+LARGE((N67,O67,P67,Q67,R67,S67,T67,U67,V67),2)+LARGE((N67,O67,P67,Q67,R67,S67,T67,U67,V67),3)+LARGE((N67,O67,P67,Q67,R67,S67,T67,U67,V67),4)+LARGE((N67,O67,P67,Q67,R67,S67,T67,U67,V67),5)+LARGE((N67,O67,P67,Q67,R67,S67,T67,U67,V67),6)&amp;"@",""))</f>
        <v/>
      </c>
      <c r="M67" s="7"/>
      <c r="N67" s="7">
        <v>4</v>
      </c>
      <c r="O67" s="7">
        <v>3</v>
      </c>
      <c r="P67" s="7">
        <v>5</v>
      </c>
      <c r="Q67" s="7">
        <v>3</v>
      </c>
      <c r="R67" s="7">
        <v>3</v>
      </c>
      <c r="S67" s="7">
        <v>3</v>
      </c>
      <c r="T67" s="7">
        <v>2</v>
      </c>
      <c r="U67" s="7" t="s">
        <v>117</v>
      </c>
      <c r="V67" s="7"/>
      <c r="W67" s="186" t="str">
        <f>IF(表格1[[#This Row],[中(LQ)]]="","",IF(表格1[[#This Row],[計分方式]]="4C+1X",SUM(AA67:AE67)+LARGE(AF67:AJ67,1)&amp;"@",""))</f>
        <v/>
      </c>
      <c r="X67" s="186" t="str">
        <f>IF(表格1[[#This Row],[中(LQ)]]="","",IF(表格1[[#This Row],[計分方式]]="4C+2X",SUM(AB67:AE67)+LARGE(AF67:AJ67,1)+LARGE(AF67:AJ67,2)&amp;"@",""))</f>
        <v>21@</v>
      </c>
      <c r="Y67" s="186" t="str">
        <f>IF(表格1[[#This Row],[中(LQ)]]="","",IF(表格1[[#This Row],[計分方式]]="Best5",LARGE((AB67,AC67,AD67,AE67,AF67,AG67,AH67,AI67,AJ67),1)+LARGE((AB67,AC67,AD67,AE67,AF67,AG67,AH67,AI67,AJ67),2)+LARGE((AB67,AC67,AD67,AE67,AF67,AG67,AH67,AI67,AJ67),3)+LARGE((AB67,AC67,AD67,AE67,AF67,AG67,AH67,AI67,AJ67),4)+LARGE((AB67,AC67,AD67,AE67,AF67,AG67,AH67,AI67,AJ67),5)&amp;"@",""))</f>
        <v/>
      </c>
      <c r="Z67" s="186" t="str">
        <f>IF(表格1[[#This Row],[中(LQ)]]="","",IF(表格1[[#This Row],[計分方式]]="Best6",LARGE((AB67,AC67,AD67,AE67,AF67,AG67,AH67,AI67,AJ67),1)+LARGE((AB67,AC67,AD67,AE67,AF67,AG67,AH67,AI67,AJ67),2)+LARGE((AB67,AC67,AD67,AE67,AF67,AG67,AH67,AI67,AJ67),3)+LARGE((AB67,AC67,AD67,AE67,AF67,AG67,AH67,AI67,AJ67),4)+LARGE((AB67,AC67,AD67,AE67,AF67,AG67,AH67,AI67,AJ67),5)+LARGE((AB67,AC67,AD67,AE67,AF67,AG67,AH67,AI67,AJ67),6)&amp;"@",""))</f>
        <v/>
      </c>
      <c r="AA67" s="7"/>
      <c r="AB67" s="7">
        <v>3</v>
      </c>
      <c r="AC67" s="7">
        <v>4</v>
      </c>
      <c r="AD67" s="7">
        <v>4</v>
      </c>
      <c r="AE67" s="7">
        <v>3</v>
      </c>
      <c r="AF67" s="7">
        <v>4</v>
      </c>
      <c r="AG67" s="7">
        <v>3</v>
      </c>
      <c r="AH67" s="7"/>
      <c r="AI67" s="7" t="s">
        <v>117</v>
      </c>
      <c r="AJ67" s="7"/>
      <c r="AK67" s="161" t="s">
        <v>368</v>
      </c>
    </row>
    <row r="68" spans="1:37" s="162" customFormat="1" ht="55.25" customHeight="1">
      <c r="A68" s="51" t="s">
        <v>369</v>
      </c>
      <c r="B68" s="52" t="s">
        <v>58</v>
      </c>
      <c r="C68" s="52" t="s">
        <v>370</v>
      </c>
      <c r="D68" s="160" t="s">
        <v>371</v>
      </c>
      <c r="E68" s="7" t="s">
        <v>74</v>
      </c>
      <c r="F68" s="7">
        <v>135</v>
      </c>
      <c r="G68" s="7" t="s">
        <v>314</v>
      </c>
      <c r="H68" s="7">
        <v>23.8</v>
      </c>
      <c r="I68" s="186" t="str">
        <f>IF(表格1[[#This Row],[中(M)]]="","",IF(表格1[[#This Row],[計分方式]]="4C+1X",SUM(M68:Q68)+LARGE(R68:V68,1)&amp;"@",""))</f>
        <v/>
      </c>
      <c r="J68" s="186" t="str">
        <f>IF(表格1[[#This Row],[中(M)]]="","",IF(表格1[[#This Row],[計分方式]]="4C+2X",SUM(N68:Q68)+LARGE(R68:V68,1)+LARGE(R68:V68,2)&amp;"@",""))</f>
        <v>23@</v>
      </c>
      <c r="K68" s="186" t="str">
        <f>IF(表格1[[#This Row],[中(M)]]="","",IF(表格1[[#This Row],[計分方式]]="Best5",LARGE((N68,O68,P68,Q68,R68,S68,T68,U68,V68),1)+LARGE((N68,O68,P68,Q68,R68,S68,T68,U68,V68),2)+LARGE((N68,O68,P68,Q68,R68,S68,T68,U68,V68),3)+LARGE((N68,O68,P68,Q68,R68,S68,T68,U68,V68),4)+LARGE((N68,O68,P68,Q68,R68,S68,T68,U68,V68),5)&amp;"@",""))</f>
        <v/>
      </c>
      <c r="L68" s="186" t="str">
        <f>IF(表格1[[#This Row],[中(M)]]="","",IF(表格1[[#This Row],[計分方式]]="Best6",LARGE((N68,O68,P68,Q68,R68,S68,T68,U68,V68),1)+LARGE((N68,O68,P68,Q68,R68,S68,T68,U68,V68),2)+LARGE((N68,O68,P68,Q68,R68,S68,T68,U68,V68),3)+LARGE((N68,O68,P68,Q68,R68,S68,T68,U68,V68),4)+LARGE((N68,O68,P68,Q68,R68,S68,T68,U68,V68),5)+LARGE((N68,O68,P68,Q68,R68,S68,T68,U68,V68),6)&amp;"@",""))</f>
        <v/>
      </c>
      <c r="M68" s="7"/>
      <c r="N68" s="7">
        <v>5</v>
      </c>
      <c r="O68" s="7">
        <v>4</v>
      </c>
      <c r="P68" s="7">
        <v>4</v>
      </c>
      <c r="Q68" s="7">
        <v>3</v>
      </c>
      <c r="R68" s="7">
        <v>4</v>
      </c>
      <c r="S68" s="7">
        <v>3</v>
      </c>
      <c r="T68" s="7">
        <v>3</v>
      </c>
      <c r="U68" s="7" t="s">
        <v>117</v>
      </c>
      <c r="V68" s="7"/>
      <c r="W68" s="186" t="str">
        <f>IF(表格1[[#This Row],[中(LQ)]]="","",IF(表格1[[#This Row],[計分方式]]="4C+1X",SUM(AA68:AE68)+LARGE(AF68:AJ68,1)&amp;"@",""))</f>
        <v/>
      </c>
      <c r="X68" s="186" t="str">
        <f>IF(表格1[[#This Row],[中(LQ)]]="","",IF(表格1[[#This Row],[計分方式]]="4C+2X",SUM(AB68:AE68)+LARGE(AF68:AJ68,1)+LARGE(AF68:AJ68,2)&amp;"@",""))</f>
        <v>24@</v>
      </c>
      <c r="Y68" s="186" t="str">
        <f>IF(表格1[[#This Row],[中(LQ)]]="","",IF(表格1[[#This Row],[計分方式]]="Best5",LARGE((AB68,AC68,AD68,AE68,AF68,AG68,AH68,AI68,AJ68),1)+LARGE((AB68,AC68,AD68,AE68,AF68,AG68,AH68,AI68,AJ68),2)+LARGE((AB68,AC68,AD68,AE68,AF68,AG68,AH68,AI68,AJ68),3)+LARGE((AB68,AC68,AD68,AE68,AF68,AG68,AH68,AI68,AJ68),4)+LARGE((AB68,AC68,AD68,AE68,AF68,AG68,AH68,AI68,AJ68),5)&amp;"@",""))</f>
        <v/>
      </c>
      <c r="Z68" s="186" t="str">
        <f>IF(表格1[[#This Row],[中(LQ)]]="","",IF(表格1[[#This Row],[計分方式]]="Best6",LARGE((AB68,AC68,AD68,AE68,AF68,AG68,AH68,AI68,AJ68),1)+LARGE((AB68,AC68,AD68,AE68,AF68,AG68,AH68,AI68,AJ68),2)+LARGE((AB68,AC68,AD68,AE68,AF68,AG68,AH68,AI68,AJ68),3)+LARGE((AB68,AC68,AD68,AE68,AF68,AG68,AH68,AI68,AJ68),4)+LARGE((AB68,AC68,AD68,AE68,AF68,AG68,AH68,AI68,AJ68),5)+LARGE((AB68,AC68,AD68,AE68,AF68,AG68,AH68,AI68,AJ68),6)&amp;"@",""))</f>
        <v/>
      </c>
      <c r="AA68" s="7"/>
      <c r="AB68" s="7">
        <v>4</v>
      </c>
      <c r="AC68" s="7">
        <v>3</v>
      </c>
      <c r="AD68" s="7">
        <v>4</v>
      </c>
      <c r="AE68" s="7">
        <v>4</v>
      </c>
      <c r="AF68" s="7">
        <v>5</v>
      </c>
      <c r="AG68" s="7">
        <v>4</v>
      </c>
      <c r="AH68" s="7" t="s">
        <v>117</v>
      </c>
      <c r="AI68" s="7" t="s">
        <v>117</v>
      </c>
      <c r="AJ68" s="7"/>
      <c r="AK68" s="161" t="s">
        <v>372</v>
      </c>
    </row>
    <row r="69" spans="1:37" s="162" customFormat="1" ht="55.25" customHeight="1">
      <c r="A69" s="51" t="s">
        <v>373</v>
      </c>
      <c r="B69" s="52" t="s">
        <v>58</v>
      </c>
      <c r="C69" s="52" t="s">
        <v>374</v>
      </c>
      <c r="D69" s="160" t="s">
        <v>375</v>
      </c>
      <c r="E69" s="7" t="s">
        <v>74</v>
      </c>
      <c r="F69" s="7">
        <v>22</v>
      </c>
      <c r="G69" s="7" t="s">
        <v>116</v>
      </c>
      <c r="H69" s="7">
        <v>25.5</v>
      </c>
      <c r="I69" s="186" t="str">
        <f>IF(表格1[[#This Row],[中(M)]]="","",IF(表格1[[#This Row],[計分方式]]="4C+1X",SUM(M69:Q69)+LARGE(R69:V69,1)&amp;"@",""))</f>
        <v/>
      </c>
      <c r="J69" s="186" t="str">
        <f>IF(表格1[[#This Row],[中(M)]]="","",IF(表格1[[#This Row],[計分方式]]="4C+2X",SUM(N69:Q69)+LARGE(R69:V69,1)+LARGE(R69:V69,2)&amp;"@",""))</f>
        <v>26@</v>
      </c>
      <c r="K69" s="186" t="str">
        <f>IF(表格1[[#This Row],[中(M)]]="","",IF(表格1[[#This Row],[計分方式]]="Best5",LARGE((N69,O69,P69,Q69,R69,S69,T69,U69,V69),1)+LARGE((N69,O69,P69,Q69,R69,S69,T69,U69,V69),2)+LARGE((N69,O69,P69,Q69,R69,S69,T69,U69,V69),3)+LARGE((N69,O69,P69,Q69,R69,S69,T69,U69,V69),4)+LARGE((N69,O69,P69,Q69,R69,S69,T69,U69,V69),5)&amp;"@",""))</f>
        <v/>
      </c>
      <c r="L69" s="186" t="str">
        <f>IF(表格1[[#This Row],[中(M)]]="","",IF(表格1[[#This Row],[計分方式]]="Best6",LARGE((N69,O69,P69,Q69,R69,S69,T69,U69,V69),1)+LARGE((N69,O69,P69,Q69,R69,S69,T69,U69,V69),2)+LARGE((N69,O69,P69,Q69,R69,S69,T69,U69,V69),3)+LARGE((N69,O69,P69,Q69,R69,S69,T69,U69,V69),4)+LARGE((N69,O69,P69,Q69,R69,S69,T69,U69,V69),5)+LARGE((N69,O69,P69,Q69,R69,S69,T69,U69,V69),6)&amp;"@",""))</f>
        <v/>
      </c>
      <c r="M69" s="7"/>
      <c r="N69" s="7">
        <v>5</v>
      </c>
      <c r="O69" s="7">
        <v>3</v>
      </c>
      <c r="P69" s="7">
        <v>3</v>
      </c>
      <c r="Q69" s="7">
        <v>7</v>
      </c>
      <c r="R69" s="7">
        <v>4</v>
      </c>
      <c r="S69" s="7">
        <v>4</v>
      </c>
      <c r="T69" s="7"/>
      <c r="U69" s="7"/>
      <c r="V69" s="7"/>
      <c r="W69" s="186" t="str">
        <f>IF(表格1[[#This Row],[中(LQ)]]="","",IF(表格1[[#This Row],[計分方式]]="4C+1X",SUM(AA69:AE69)+LARGE(AF69:AJ69,1)&amp;"@",""))</f>
        <v/>
      </c>
      <c r="X69" s="186" t="str">
        <f>IF(表格1[[#This Row],[中(LQ)]]="","",IF(表格1[[#This Row],[計分方式]]="4C+2X",SUM(AB69:AE69)+LARGE(AF69:AJ69,1)+LARGE(AF69:AJ69,2)&amp;"@",""))</f>
        <v>24@</v>
      </c>
      <c r="Y69" s="186" t="str">
        <f>IF(表格1[[#This Row],[中(LQ)]]="","",IF(表格1[[#This Row],[計分方式]]="Best5",LARGE((AB69,AC69,AD69,AE69,AF69,AG69,AH69,AI69,AJ69),1)+LARGE((AB69,AC69,AD69,AE69,AF69,AG69,AH69,AI69,AJ69),2)+LARGE((AB69,AC69,AD69,AE69,AF69,AG69,AH69,AI69,AJ69),3)+LARGE((AB69,AC69,AD69,AE69,AF69,AG69,AH69,AI69,AJ69),4)+LARGE((AB69,AC69,AD69,AE69,AF69,AG69,AH69,AI69,AJ69),5)&amp;"@",""))</f>
        <v/>
      </c>
      <c r="Z69" s="186" t="str">
        <f>IF(表格1[[#This Row],[中(LQ)]]="","",IF(表格1[[#This Row],[計分方式]]="Best6",LARGE((AB69,AC69,AD69,AE69,AF69,AG69,AH69,AI69,AJ69),1)+LARGE((AB69,AC69,AD69,AE69,AF69,AG69,AH69,AI69,AJ69),2)+LARGE((AB69,AC69,AD69,AE69,AF69,AG69,AH69,AI69,AJ69),3)+LARGE((AB69,AC69,AD69,AE69,AF69,AG69,AH69,AI69,AJ69),4)+LARGE((AB69,AC69,AD69,AE69,AF69,AG69,AH69,AI69,AJ69),5)+LARGE((AB69,AC69,AD69,AE69,AF69,AG69,AH69,AI69,AJ69),6)&amp;"@",""))</f>
        <v/>
      </c>
      <c r="AA69" s="7"/>
      <c r="AB69" s="7">
        <v>4</v>
      </c>
      <c r="AC69" s="7">
        <v>4</v>
      </c>
      <c r="AD69" s="7">
        <v>4</v>
      </c>
      <c r="AE69" s="7">
        <v>4</v>
      </c>
      <c r="AF69" s="7">
        <v>4</v>
      </c>
      <c r="AG69" s="7">
        <v>4</v>
      </c>
      <c r="AH69" s="7"/>
      <c r="AI69" s="7" t="s">
        <v>117</v>
      </c>
      <c r="AJ69" s="7"/>
      <c r="AK69" s="161" t="s">
        <v>376</v>
      </c>
    </row>
    <row r="70" spans="1:37" s="162" customFormat="1" ht="55.25" customHeight="1">
      <c r="A70" s="51" t="s">
        <v>377</v>
      </c>
      <c r="B70" s="52" t="s">
        <v>58</v>
      </c>
      <c r="C70" s="52" t="s">
        <v>378</v>
      </c>
      <c r="D70" s="160" t="s">
        <v>379</v>
      </c>
      <c r="E70" s="7" t="s">
        <v>74</v>
      </c>
      <c r="F70" s="7">
        <v>30</v>
      </c>
      <c r="G70" s="7" t="s">
        <v>116</v>
      </c>
      <c r="H70" s="7">
        <v>25.9</v>
      </c>
      <c r="I70" s="186" t="str">
        <f>IF(表格1[[#This Row],[中(M)]]="","",IF(表格1[[#This Row],[計分方式]]="4C+1X",SUM(M70:Q70)+LARGE(R70:V70,1)&amp;"@",""))</f>
        <v/>
      </c>
      <c r="J70" s="186" t="str">
        <f>IF(表格1[[#This Row],[中(M)]]="","",IF(表格1[[#This Row],[計分方式]]="4C+2X",SUM(N70:Q70)+LARGE(R70:V70,1)+LARGE(R70:V70,2)&amp;"@",""))</f>
        <v>26@</v>
      </c>
      <c r="K70" s="186" t="str">
        <f>IF(表格1[[#This Row],[中(M)]]="","",IF(表格1[[#This Row],[計分方式]]="Best5",LARGE((N70,O70,P70,Q70,R70,S70,T70,U70,V70),1)+LARGE((N70,O70,P70,Q70,R70,S70,T70,U70,V70),2)+LARGE((N70,O70,P70,Q70,R70,S70,T70,U70,V70),3)+LARGE((N70,O70,P70,Q70,R70,S70,T70,U70,V70),4)+LARGE((N70,O70,P70,Q70,R70,S70,T70,U70,V70),5)&amp;"@",""))</f>
        <v/>
      </c>
      <c r="L70" s="186" t="str">
        <f>IF(表格1[[#This Row],[中(M)]]="","",IF(表格1[[#This Row],[計分方式]]="Best6",LARGE((N70,O70,P70,Q70,R70,S70,T70,U70,V70),1)+LARGE((N70,O70,P70,Q70,R70,S70,T70,U70,V70),2)+LARGE((N70,O70,P70,Q70,R70,S70,T70,U70,V70),3)+LARGE((N70,O70,P70,Q70,R70,S70,T70,U70,V70),4)+LARGE((N70,O70,P70,Q70,R70,S70,T70,U70,V70),5)+LARGE((N70,O70,P70,Q70,R70,S70,T70,U70,V70),6)&amp;"@",""))</f>
        <v/>
      </c>
      <c r="M70" s="7"/>
      <c r="N70" s="7">
        <v>4</v>
      </c>
      <c r="O70" s="7">
        <v>4</v>
      </c>
      <c r="P70" s="7">
        <v>4</v>
      </c>
      <c r="Q70" s="7">
        <v>3</v>
      </c>
      <c r="R70" s="7">
        <v>6</v>
      </c>
      <c r="S70" s="7">
        <v>5</v>
      </c>
      <c r="T70" s="7" t="s">
        <v>117</v>
      </c>
      <c r="U70" s="7" t="s">
        <v>117</v>
      </c>
      <c r="V70" s="7"/>
      <c r="W70" s="186" t="str">
        <f>IF(表格1[[#This Row],[中(LQ)]]="","",IF(表格1[[#This Row],[計分方式]]="4C+1X",SUM(AA70:AE70)+LARGE(AF70:AJ70,1)&amp;"@",""))</f>
        <v/>
      </c>
      <c r="X70" s="186" t="str">
        <f>IF(表格1[[#This Row],[中(LQ)]]="","",IF(表格1[[#This Row],[計分方式]]="4C+2X",SUM(AB70:AE70)+LARGE(AF70:AJ70,1)+LARGE(AF70:AJ70,2)&amp;"@",""))</f>
        <v>25@</v>
      </c>
      <c r="Y70" s="186" t="str">
        <f>IF(表格1[[#This Row],[中(LQ)]]="","",IF(表格1[[#This Row],[計分方式]]="Best5",LARGE((AB70,AC70,AD70,AE70,AF70,AG70,AH70,AI70,AJ70),1)+LARGE((AB70,AC70,AD70,AE70,AF70,AG70,AH70,AI70,AJ70),2)+LARGE((AB70,AC70,AD70,AE70,AF70,AG70,AH70,AI70,AJ70),3)+LARGE((AB70,AC70,AD70,AE70,AF70,AG70,AH70,AI70,AJ70),4)+LARGE((AB70,AC70,AD70,AE70,AF70,AG70,AH70,AI70,AJ70),5)&amp;"@",""))</f>
        <v/>
      </c>
      <c r="Z70" s="186" t="str">
        <f>IF(表格1[[#This Row],[中(LQ)]]="","",IF(表格1[[#This Row],[計分方式]]="Best6",LARGE((AB70,AC70,AD70,AE70,AF70,AG70,AH70,AI70,AJ70),1)+LARGE((AB70,AC70,AD70,AE70,AF70,AG70,AH70,AI70,AJ70),2)+LARGE((AB70,AC70,AD70,AE70,AF70,AG70,AH70,AI70,AJ70),3)+LARGE((AB70,AC70,AD70,AE70,AF70,AG70,AH70,AI70,AJ70),4)+LARGE((AB70,AC70,AD70,AE70,AF70,AG70,AH70,AI70,AJ70),5)+LARGE((AB70,AC70,AD70,AE70,AF70,AG70,AH70,AI70,AJ70),6)&amp;"@",""))</f>
        <v/>
      </c>
      <c r="AA70" s="7"/>
      <c r="AB70" s="7">
        <v>4</v>
      </c>
      <c r="AC70" s="7">
        <v>4</v>
      </c>
      <c r="AD70" s="7">
        <v>4</v>
      </c>
      <c r="AE70" s="7">
        <v>5</v>
      </c>
      <c r="AF70" s="7">
        <v>4</v>
      </c>
      <c r="AG70" s="7">
        <v>4</v>
      </c>
      <c r="AH70" s="7" t="s">
        <v>117</v>
      </c>
      <c r="AI70" s="7" t="s">
        <v>117</v>
      </c>
      <c r="AJ70" s="7"/>
      <c r="AK70" s="161" t="s">
        <v>380</v>
      </c>
    </row>
    <row r="71" spans="1:37" s="162" customFormat="1" ht="55.25" customHeight="1">
      <c r="A71" s="51" t="s">
        <v>381</v>
      </c>
      <c r="B71" s="52" t="s">
        <v>58</v>
      </c>
      <c r="C71" s="52" t="s">
        <v>382</v>
      </c>
      <c r="D71" s="160" t="s">
        <v>383</v>
      </c>
      <c r="E71" s="7" t="s">
        <v>73</v>
      </c>
      <c r="F71" s="7">
        <v>40</v>
      </c>
      <c r="G71" s="7" t="s">
        <v>1740</v>
      </c>
      <c r="H71" s="7">
        <v>22.2</v>
      </c>
      <c r="I71" s="186" t="str">
        <f>IF(表格1[[#This Row],[中(M)]]="","",IF(表格1[[#This Row],[計分方式]]="4C+1X",SUM(M71:Q71)+LARGE(R71:V71,1)&amp;"@",""))</f>
        <v/>
      </c>
      <c r="J71" s="186" t="str">
        <f>IF(表格1[[#This Row],[中(M)]]="","",IF(表格1[[#This Row],[計分方式]]="4C+2X",SUM(M71:Q71)+LARGE(R71:W71,1)+LARGE(R71:W71,2)&amp;"@",""))</f>
        <v/>
      </c>
      <c r="K71" s="186" t="str">
        <f>IF(表格1[[#This Row],[中(M)]]="","",IF(表格1[[#This Row],[計分方式]]="Best5",LARGE((N71,O71,P71,Q71,R71,S71,T71,U71,V71),1)+LARGE((N71,O71,P71,Q71,R71,S71,T71,U71,V71),2)+LARGE((N71,O71,P71,Q71,R71,S71,T71,U71,V71),3)+LARGE((N71,O71,P71,Q71,R71,S71,T71,U71,V71),4)+LARGE((N71,O71,P71,Q71,R71,S71,T71,U71,V71),5)&amp;"@",""))</f>
        <v/>
      </c>
      <c r="L71" s="186" t="str">
        <f>IF(表格1[[#This Row],[中(M)]]="","",IF(表格1[[#This Row],[計分方式]]="Best6",LARGE((N71,O71,P71,Q71,R71,S71,T71,U71,V71),1)+LARGE((N71,O71,P71,Q71,R71,S71,T71,U71,V71),2)+LARGE((N71,O71,P71,Q71,R71,S71,T71,U71,V71),3)+LARGE((N71,O71,P71,Q71,R71,S71,T71,U71,V71),4)+LARGE((N71,O71,P71,Q71,R71,S71,T71,U71,V71),5)+LARGE((N71,O71,P71,Q71,R71,S71,T71,U71,V71),6)&amp;"@",""))</f>
        <v/>
      </c>
      <c r="M71" s="7"/>
      <c r="N71" s="7">
        <v>4</v>
      </c>
      <c r="O71" s="7">
        <v>3</v>
      </c>
      <c r="P71" s="7">
        <v>2</v>
      </c>
      <c r="Q71" s="7">
        <v>5</v>
      </c>
      <c r="R71" s="7">
        <v>5</v>
      </c>
      <c r="S71" s="7">
        <v>4</v>
      </c>
      <c r="T71" s="7"/>
      <c r="U71" s="7" t="s">
        <v>117</v>
      </c>
      <c r="V71" s="7"/>
      <c r="W71" s="186" t="str">
        <f>IF(表格1[[#This Row],[中(LQ)]]="","",IF(表格1[[#This Row],[計分方式]]="4C+1X",SUM(AA71:AE71)+LARGE(AF71:AJ71,1)&amp;"@",""))</f>
        <v/>
      </c>
      <c r="X71" s="186" t="str">
        <f>IF(表格1[[#This Row],[中(LQ)]]="","",IF(表格1[[#This Row],[計分方式]]="4C+2X",SUM(AA71:AE71)+LARGE(AF71:AJ71,1)+LARGE(AF71:AJ71,2)&amp;"@",""))</f>
        <v/>
      </c>
      <c r="Y71" s="186" t="str">
        <f>IF(表格1[[#This Row],[中(LQ)]]="","",IF(表格1[[#This Row],[計分方式]]="Best5",LARGE((AB71,AC71,AD71,AE71,AF71,AG71,AH71,AI71,AJ71),1)+LARGE((AB71,AC71,AD71,AE71,AF71,AG71,AH71,AI71,AJ71),2)+LARGE((AB71,AC71,AD71,AE71,AF71,AG71,AH71,AI71,AJ71),3)+LARGE((AB71,AC71,AD71,AE71,AF71,AG71,AH71,AI71,AJ71),4)+LARGE((AB71,AC71,AD71,AE71,AF71,AG71,AH71,AI71,AJ71),5)&amp;"@",""))</f>
        <v/>
      </c>
      <c r="Z71" s="186" t="str">
        <f>IF(表格1[[#This Row],[中(LQ)]]="","",IF(表格1[[#This Row],[計分方式]]="Best6",LARGE((AB71,AC71,AD71,AE71,AF71,AG71,AH71,AI71,AJ71),1)+LARGE((AB71,AC71,AD71,AE71,AF71,AG71,AH71,AI71,AJ71),2)+LARGE((AB71,AC71,AD71,AE71,AF71,AG71,AH71,AI71,AJ71),3)+LARGE((AB71,AC71,AD71,AE71,AF71,AG71,AH71,AI71,AJ71),4)+LARGE((AB71,AC71,AD71,AE71,AF71,AG71,AH71,AI71,AJ71),5)+LARGE((AB71,AC71,AD71,AE71,AF71,AG71,AH71,AI71,AJ71),6)&amp;"@",""))</f>
        <v/>
      </c>
      <c r="AA71" s="7"/>
      <c r="AB71" s="7">
        <v>4</v>
      </c>
      <c r="AC71" s="7">
        <v>4</v>
      </c>
      <c r="AD71" s="7">
        <v>3</v>
      </c>
      <c r="AE71" s="7">
        <v>3</v>
      </c>
      <c r="AF71" s="7">
        <v>4</v>
      </c>
      <c r="AG71" s="7">
        <v>3</v>
      </c>
      <c r="AH71" s="7"/>
      <c r="AI71" s="7"/>
      <c r="AJ71" s="7"/>
      <c r="AK71" s="161" t="s">
        <v>384</v>
      </c>
    </row>
    <row r="72" spans="1:37" s="162" customFormat="1" ht="55.25" customHeight="1">
      <c r="A72" s="51" t="s">
        <v>385</v>
      </c>
      <c r="B72" s="52" t="s">
        <v>58</v>
      </c>
      <c r="C72" s="52" t="s">
        <v>386</v>
      </c>
      <c r="D72" s="160" t="s">
        <v>387</v>
      </c>
      <c r="E72" s="7" t="s">
        <v>1742</v>
      </c>
      <c r="F72" s="7">
        <v>15</v>
      </c>
      <c r="G72" s="7" t="s">
        <v>126</v>
      </c>
      <c r="H72" s="7">
        <v>22.5</v>
      </c>
      <c r="I72" s="186" t="str">
        <f>IF(表格1[[#This Row],[中(M)]]="","",IF(表格1[[#This Row],[計分方式]]="4C+1X",SUM(M72:Q72)+LARGE(R72:V72,1)&amp;"@",""))</f>
        <v/>
      </c>
      <c r="J72" s="186" t="str">
        <f>IF(表格1[[#This Row],[中(M)]]="","",IF(表格1[[#This Row],[計分方式]]="4C+2X",SUM(M72:Q72)+LARGE(R72:W72,1)+LARGE(R72:W72,2)&amp;"@",""))</f>
        <v/>
      </c>
      <c r="K72" s="186" t="str">
        <f>IF(表格1[[#This Row],[中(M)]]="","",IF(表格1[[#This Row],[計分方式]]="Best5",LARGE((N72,O72,P72,Q72,R72,S72,T72,U72,V72),1)+LARGE((N72,O72,P72,Q72,R72,S72,T72,U72,V72),2)+LARGE((N72,O72,P72,Q72,R72,S72,T72,U72,V72),3)+LARGE((N72,O72,P72,Q72,R72,S72,T72,U72,V72),4)+LARGE((N72,O72,P72,Q72,R72,S72,T72,U72,V72),5)&amp;"@",""))</f>
        <v/>
      </c>
      <c r="L72" s="186" t="str">
        <f>IF(表格1[[#This Row],[中(M)]]="","",IF(表格1[[#This Row],[計分方式]]="Best6",LARGE((N72,O72,P72,Q72,R72,S72,T72,U72,V72),1)+LARGE((N72,O72,P72,Q72,R72,S72,T72,U72,V72),2)+LARGE((N72,O72,P72,Q72,R72,S72,T72,U72,V72),3)+LARGE((N72,O72,P72,Q72,R72,S72,T72,U72,V72),4)+LARGE((N72,O72,P72,Q72,R72,S72,T72,U72,V72),5)+LARGE((N72,O72,P72,Q72,R72,S72,T72,U72,V72),6)&amp;"@",""))</f>
        <v>22@</v>
      </c>
      <c r="M72" s="7"/>
      <c r="N72" s="7">
        <v>4</v>
      </c>
      <c r="O72" s="7">
        <v>4</v>
      </c>
      <c r="P72" s="7">
        <v>4</v>
      </c>
      <c r="Q72" s="7">
        <v>4</v>
      </c>
      <c r="R72" s="7">
        <v>3</v>
      </c>
      <c r="S72" s="7">
        <v>3</v>
      </c>
      <c r="T72" s="7">
        <v>2</v>
      </c>
      <c r="U72" s="7" t="s">
        <v>117</v>
      </c>
      <c r="V72" s="7"/>
      <c r="W72" s="186" t="str">
        <f>IF(表格1[[#This Row],[中(LQ)]]="","",IF(表格1[[#This Row],[計分方式]]="4C+1X",SUM(AA72:AE72)+LARGE(AF72:AJ72,1)&amp;"@",""))</f>
        <v/>
      </c>
      <c r="X72" s="186" t="str">
        <f>IF(表格1[[#This Row],[中(LQ)]]="","",IF(表格1[[#This Row],[計分方式]]="4C+2X",SUM(AA72:AE72)+LARGE(AF72:AJ72,1)+LARGE(AF72:AJ72,2)&amp;"@",""))</f>
        <v/>
      </c>
      <c r="Y72" s="186" t="str">
        <f>IF(表格1[[#This Row],[中(LQ)]]="","",IF(表格1[[#This Row],[計分方式]]="Best5",LARGE((AB72,AC72,AD72,AE72,AF72,AG72,AH72,AI72,AJ72),1)+LARGE((AB72,AC72,AD72,AE72,AF72,AG72,AH72,AI72,AJ72),2)+LARGE((AB72,AC72,AD72,AE72,AF72,AG72,AH72,AI72,AJ72),3)+LARGE((AB72,AC72,AD72,AE72,AF72,AG72,AH72,AI72,AJ72),4)+LARGE((AB72,AC72,AD72,AE72,AF72,AG72,AH72,AI72,AJ72),5)&amp;"@",""))</f>
        <v/>
      </c>
      <c r="Z72" s="186" t="str">
        <f>IF(表格1[[#This Row],[中(LQ)]]="","",IF(表格1[[#This Row],[計分方式]]="Best6",LARGE((AB72,AC72,AD72,AE72,AF72,AG72,AH72,AI72,AJ72),1)+LARGE((AB72,AC72,AD72,AE72,AF72,AG72,AH72,AI72,AJ72),2)+LARGE((AB72,AC72,AD72,AE72,AF72,AG72,AH72,AI72,AJ72),3)+LARGE((AB72,AC72,AD72,AE72,AF72,AG72,AH72,AI72,AJ72),4)+LARGE((AB72,AC72,AD72,AE72,AF72,AG72,AH72,AI72,AJ72),5)+LARGE((AB72,AC72,AD72,AE72,AF72,AG72,AH72,AI72,AJ72),6)&amp;"@",""))</f>
        <v>22@</v>
      </c>
      <c r="AA72" s="7"/>
      <c r="AB72" s="7">
        <v>4</v>
      </c>
      <c r="AC72" s="7">
        <v>3</v>
      </c>
      <c r="AD72" s="7">
        <v>3</v>
      </c>
      <c r="AE72" s="7">
        <v>4</v>
      </c>
      <c r="AF72" s="7">
        <v>4</v>
      </c>
      <c r="AG72" s="7">
        <v>4</v>
      </c>
      <c r="AH72" s="7"/>
      <c r="AI72" s="7" t="s">
        <v>117</v>
      </c>
      <c r="AJ72" s="7"/>
      <c r="AK72" s="161" t="s">
        <v>388</v>
      </c>
    </row>
    <row r="73" spans="1:37" s="162" customFormat="1" ht="55.25" customHeight="1">
      <c r="A73" s="51" t="s">
        <v>389</v>
      </c>
      <c r="B73" s="52" t="s">
        <v>58</v>
      </c>
      <c r="C73" s="163" t="s">
        <v>390</v>
      </c>
      <c r="D73" s="164" t="s">
        <v>391</v>
      </c>
      <c r="E73" s="186" t="s">
        <v>1742</v>
      </c>
      <c r="F73" s="7">
        <v>40</v>
      </c>
      <c r="G73" s="7" t="s">
        <v>116</v>
      </c>
      <c r="H73" s="7">
        <v>20.8</v>
      </c>
      <c r="I73" s="186" t="str">
        <f>IF(表格1[[#This Row],[中(M)]]="","",IF(表格1[[#This Row],[計分方式]]="4C+1X",SUM(M73:Q73)+LARGE(R73:V73,1)&amp;"@",""))</f>
        <v/>
      </c>
      <c r="J73" s="186" t="str">
        <f>IF(表格1[[#This Row],[中(M)]]="","",IF(表格1[[#This Row],[計分方式]]="4C+2X",SUM(N73:Q73)+LARGE(R73:V73,1)+LARGE(R73:V73,2)&amp;"@",""))</f>
        <v>22@</v>
      </c>
      <c r="K73" s="186" t="str">
        <f>IF(表格1[[#This Row],[中(M)]]="","",IF(表格1[[#This Row],[計分方式]]="Best5",LARGE((N73,O73,P73,Q73,R73,S73,T73,U73,V73),1)+LARGE((N73,O73,P73,Q73,R73,S73,T73,U73,V73),2)+LARGE((N73,O73,P73,Q73,R73,S73,T73,U73,V73),3)+LARGE((N73,O73,P73,Q73,R73,S73,T73,U73,V73),4)+LARGE((N73,O73,P73,Q73,R73,S73,T73,U73,V73),5)&amp;"@",""))</f>
        <v/>
      </c>
      <c r="L73" s="186" t="str">
        <f>IF(表格1[[#This Row],[中(M)]]="","",IF(表格1[[#This Row],[計分方式]]="Best6",LARGE((N73,O73,P73,Q73,R73,S73,T73,U73,V73),1)+LARGE((N73,O73,P73,Q73,R73,S73,T73,U73,V73),2)+LARGE((N73,O73,P73,Q73,R73,S73,T73,U73,V73),3)+LARGE((N73,O73,P73,Q73,R73,S73,T73,U73,V73),4)+LARGE((N73,O73,P73,Q73,R73,S73,T73,U73,V73),5)+LARGE((N73,O73,P73,Q73,R73,S73,T73,U73,V73),6)&amp;"@",""))</f>
        <v/>
      </c>
      <c r="M73" s="7"/>
      <c r="N73" s="7">
        <v>4</v>
      </c>
      <c r="O73" s="7">
        <v>3</v>
      </c>
      <c r="P73" s="7">
        <v>4</v>
      </c>
      <c r="Q73" s="7">
        <v>3</v>
      </c>
      <c r="R73" s="7">
        <v>5</v>
      </c>
      <c r="S73" s="7">
        <v>3</v>
      </c>
      <c r="T73" s="7"/>
      <c r="U73" s="7"/>
      <c r="V73" s="7"/>
      <c r="W73" s="186" t="str">
        <f>IF(表格1[[#This Row],[中(LQ)]]="","",IF(表格1[[#This Row],[計分方式]]="4C+1X",SUM(AA73:AE73)+LARGE(AF73:AJ73,1)&amp;"@",""))</f>
        <v/>
      </c>
      <c r="X73" s="186" t="str">
        <f>IF(表格1[[#This Row],[中(LQ)]]="","",IF(表格1[[#This Row],[計分方式]]="4C+2X",SUM(AB73:AE73)+LARGE(AF73:AJ73,1)+LARGE(AF73:AJ73,2)&amp;"@",""))</f>
        <v>22@</v>
      </c>
      <c r="Y73" s="186" t="str">
        <f>IF(表格1[[#This Row],[中(LQ)]]="","",IF(表格1[[#This Row],[計分方式]]="Best5",LARGE((AB73,AC73,AD73,AE73,AF73,AG73,AH73,AI73,AJ73),1)+LARGE((AB73,AC73,AD73,AE73,AF73,AG73,AH73,AI73,AJ73),2)+LARGE((AB73,AC73,AD73,AE73,AF73,AG73,AH73,AI73,AJ73),3)+LARGE((AB73,AC73,AD73,AE73,AF73,AG73,AH73,AI73,AJ73),4)+LARGE((AB73,AC73,AD73,AE73,AF73,AG73,AH73,AI73,AJ73),5)&amp;"@",""))</f>
        <v/>
      </c>
      <c r="Z73" s="186" t="str">
        <f>IF(表格1[[#This Row],[中(LQ)]]="","",IF(表格1[[#This Row],[計分方式]]="Best6",LARGE((AB73,AC73,AD73,AE73,AF73,AG73,AH73,AI73,AJ73),1)+LARGE((AB73,AC73,AD73,AE73,AF73,AG73,AH73,AI73,AJ73),2)+LARGE((AB73,AC73,AD73,AE73,AF73,AG73,AH73,AI73,AJ73),3)+LARGE((AB73,AC73,AD73,AE73,AF73,AG73,AH73,AI73,AJ73),4)+LARGE((AB73,AC73,AD73,AE73,AF73,AG73,AH73,AI73,AJ73),5)+LARGE((AB73,AC73,AD73,AE73,AF73,AG73,AH73,AI73,AJ73),6)&amp;"@",""))</f>
        <v/>
      </c>
      <c r="AA73" s="7"/>
      <c r="AB73" s="7">
        <v>3</v>
      </c>
      <c r="AC73" s="7">
        <v>3</v>
      </c>
      <c r="AD73" s="7">
        <v>4</v>
      </c>
      <c r="AE73" s="7">
        <v>4</v>
      </c>
      <c r="AF73" s="7">
        <v>4</v>
      </c>
      <c r="AG73" s="7">
        <v>4</v>
      </c>
      <c r="AH73" s="7"/>
      <c r="AI73" s="7"/>
      <c r="AJ73" s="7"/>
      <c r="AK73" s="52" t="s">
        <v>392</v>
      </c>
    </row>
    <row r="74" spans="1:37" s="162" customFormat="1" ht="55.25" customHeight="1">
      <c r="A74" s="51" t="s">
        <v>393</v>
      </c>
      <c r="B74" s="52" t="s">
        <v>58</v>
      </c>
      <c r="C74" s="163" t="s">
        <v>394</v>
      </c>
      <c r="D74" s="164" t="s">
        <v>395</v>
      </c>
      <c r="E74" s="186" t="s">
        <v>1742</v>
      </c>
      <c r="F74" s="7">
        <v>15</v>
      </c>
      <c r="G74" s="7" t="s">
        <v>116</v>
      </c>
      <c r="H74" s="7">
        <v>22.5</v>
      </c>
      <c r="I74" s="186" t="str">
        <f>IF(表格1[[#This Row],[中(M)]]="","",IF(表格1[[#This Row],[計分方式]]="4C+1X",SUM(M74:Q74)+LARGE(R74:V74,1)&amp;"@",""))</f>
        <v/>
      </c>
      <c r="J74" s="186" t="str">
        <f>IF(表格1[[#This Row],[中(M)]]="","",IF(表格1[[#This Row],[計分方式]]="4C+2X",SUM(N74:Q74)+LARGE(R74:V74,1)+LARGE(R74:V74,2)&amp;"@",""))</f>
        <v>23@</v>
      </c>
      <c r="K74" s="186" t="str">
        <f>IF(表格1[[#This Row],[中(M)]]="","",IF(表格1[[#This Row],[計分方式]]="Best5",LARGE((N74,O74,P74,Q74,R74,S74,T74,U74,V74),1)+LARGE((N74,O74,P74,Q74,R74,S74,T74,U74,V74),2)+LARGE((N74,O74,P74,Q74,R74,S74,T74,U74,V74),3)+LARGE((N74,O74,P74,Q74,R74,S74,T74,U74,V74),4)+LARGE((N74,O74,P74,Q74,R74,S74,T74,U74,V74),5)&amp;"@",""))</f>
        <v/>
      </c>
      <c r="L74" s="186" t="str">
        <f>IF(表格1[[#This Row],[中(M)]]="","",IF(表格1[[#This Row],[計分方式]]="Best6",LARGE((N74,O74,P74,Q74,R74,S74,T74,U74,V74),1)+LARGE((N74,O74,P74,Q74,R74,S74,T74,U74,V74),2)+LARGE((N74,O74,P74,Q74,R74,S74,T74,U74,V74),3)+LARGE((N74,O74,P74,Q74,R74,S74,T74,U74,V74),4)+LARGE((N74,O74,P74,Q74,R74,S74,T74,U74,V74),5)+LARGE((N74,O74,P74,Q74,R74,S74,T74,U74,V74),6)&amp;"@",""))</f>
        <v/>
      </c>
      <c r="M74" s="7"/>
      <c r="N74" s="7">
        <v>4</v>
      </c>
      <c r="O74" s="7">
        <v>3</v>
      </c>
      <c r="P74" s="7">
        <v>4</v>
      </c>
      <c r="Q74" s="7">
        <v>4</v>
      </c>
      <c r="R74" s="7">
        <v>4</v>
      </c>
      <c r="S74" s="7">
        <v>4</v>
      </c>
      <c r="T74" s="7">
        <v>3</v>
      </c>
      <c r="U74" s="7"/>
      <c r="V74" s="7"/>
      <c r="W74" s="186" t="str">
        <f>IF(表格1[[#This Row],[中(LQ)]]="","",IF(表格1[[#This Row],[計分方式]]="4C+1X",SUM(AA74:AE74)+LARGE(AF74:AJ74,1)&amp;"@",""))</f>
        <v/>
      </c>
      <c r="X74" s="186" t="str">
        <f>IF(表格1[[#This Row],[中(LQ)]]="","",IF(表格1[[#This Row],[計分方式]]="4C+2X",SUM(AB74:AE74)+LARGE(AF74:AJ74,1)+LARGE(AF74:AJ74,2)&amp;"@",""))</f>
        <v>22@</v>
      </c>
      <c r="Y74" s="186" t="str">
        <f>IF(表格1[[#This Row],[中(LQ)]]="","",IF(表格1[[#This Row],[計分方式]]="Best5",LARGE((AB74,AC74,AD74,AE74,AF74,AG74,AH74,AI74,AJ74),1)+LARGE((AB74,AC74,AD74,AE74,AF74,AG74,AH74,AI74,AJ74),2)+LARGE((AB74,AC74,AD74,AE74,AF74,AG74,AH74,AI74,AJ74),3)+LARGE((AB74,AC74,AD74,AE74,AF74,AG74,AH74,AI74,AJ74),4)+LARGE((AB74,AC74,AD74,AE74,AF74,AG74,AH74,AI74,AJ74),5)&amp;"@",""))</f>
        <v/>
      </c>
      <c r="Z74" s="186" t="str">
        <f>IF(表格1[[#This Row],[中(LQ)]]="","",IF(表格1[[#This Row],[計分方式]]="Best6",LARGE((AB74,AC74,AD74,AE74,AF74,AG74,AH74,AI74,AJ74),1)+LARGE((AB74,AC74,AD74,AE74,AF74,AG74,AH74,AI74,AJ74),2)+LARGE((AB74,AC74,AD74,AE74,AF74,AG74,AH74,AI74,AJ74),3)+LARGE((AB74,AC74,AD74,AE74,AF74,AG74,AH74,AI74,AJ74),4)+LARGE((AB74,AC74,AD74,AE74,AF74,AG74,AH74,AI74,AJ74),5)+LARGE((AB74,AC74,AD74,AE74,AF74,AG74,AH74,AI74,AJ74),6)&amp;"@",""))</f>
        <v/>
      </c>
      <c r="AA74" s="7"/>
      <c r="AB74" s="7">
        <v>4</v>
      </c>
      <c r="AC74" s="7">
        <v>3</v>
      </c>
      <c r="AD74" s="7">
        <v>4</v>
      </c>
      <c r="AE74" s="7">
        <v>4</v>
      </c>
      <c r="AF74" s="7">
        <v>4</v>
      </c>
      <c r="AG74" s="7">
        <v>3</v>
      </c>
      <c r="AH74" s="7"/>
      <c r="AI74" s="7"/>
      <c r="AJ74" s="7"/>
      <c r="AK74" s="52" t="s">
        <v>396</v>
      </c>
    </row>
    <row r="75" spans="1:37" s="162" customFormat="1" ht="55.25" customHeight="1">
      <c r="A75" s="51" t="s">
        <v>397</v>
      </c>
      <c r="B75" s="52" t="s">
        <v>58</v>
      </c>
      <c r="C75" s="163" t="s">
        <v>398</v>
      </c>
      <c r="D75" s="164" t="s">
        <v>399</v>
      </c>
      <c r="E75" s="186" t="s">
        <v>74</v>
      </c>
      <c r="F75" s="7">
        <v>35</v>
      </c>
      <c r="G75" s="7" t="s">
        <v>116</v>
      </c>
      <c r="H75" s="7">
        <v>20.8</v>
      </c>
      <c r="I75" s="186" t="str">
        <f>IF(表格1[[#This Row],[中(M)]]="","",IF(表格1[[#This Row],[計分方式]]="4C+1X",SUM(M75:Q75)+LARGE(R75:V75,1)&amp;"@",""))</f>
        <v/>
      </c>
      <c r="J75" s="186" t="str">
        <f>IF(表格1[[#This Row],[中(M)]]="","",IF(表格1[[#This Row],[計分方式]]="4C+2X",SUM(N75:Q75)+LARGE(R75:V75,1)+LARGE(R75:V75,2)&amp;"@",""))</f>
        <v>20@</v>
      </c>
      <c r="K75" s="186" t="str">
        <f>IF(表格1[[#This Row],[中(M)]]="","",IF(表格1[[#This Row],[計分方式]]="Best5",LARGE((N75,O75,P75,Q75,R75,S75,T75,U75,V75),1)+LARGE((N75,O75,P75,Q75,R75,S75,T75,U75,V75),2)+LARGE((N75,O75,P75,Q75,R75,S75,T75,U75,V75),3)+LARGE((N75,O75,P75,Q75,R75,S75,T75,U75,V75),4)+LARGE((N75,O75,P75,Q75,R75,S75,T75,U75,V75),5)&amp;"@",""))</f>
        <v/>
      </c>
      <c r="L75" s="186" t="str">
        <f>IF(表格1[[#This Row],[中(M)]]="","",IF(表格1[[#This Row],[計分方式]]="Best6",LARGE((N75,O75,P75,Q75,R75,S75,T75,U75,V75),1)+LARGE((N75,O75,P75,Q75,R75,S75,T75,U75,V75),2)+LARGE((N75,O75,P75,Q75,R75,S75,T75,U75,V75),3)+LARGE((N75,O75,P75,Q75,R75,S75,T75,U75,V75),4)+LARGE((N75,O75,P75,Q75,R75,S75,T75,U75,V75),5)+LARGE((N75,O75,P75,Q75,R75,S75,T75,U75,V75),6)&amp;"@",""))</f>
        <v/>
      </c>
      <c r="M75" s="7"/>
      <c r="N75" s="7">
        <v>3</v>
      </c>
      <c r="O75" s="7">
        <v>3</v>
      </c>
      <c r="P75" s="7">
        <v>3</v>
      </c>
      <c r="Q75" s="7">
        <v>4</v>
      </c>
      <c r="R75" s="7">
        <v>4</v>
      </c>
      <c r="S75" s="7">
        <v>3</v>
      </c>
      <c r="T75" s="7"/>
      <c r="U75" s="7"/>
      <c r="V75" s="7"/>
      <c r="W75" s="186" t="str">
        <f>IF(表格1[[#This Row],[中(LQ)]]="","",IF(表格1[[#This Row],[計分方式]]="4C+1X",SUM(AA75:AE75)+LARGE(AF75:AJ75,1)&amp;"@",""))</f>
        <v/>
      </c>
      <c r="X75" s="186" t="str">
        <f>IF(表格1[[#This Row],[中(LQ)]]="","",IF(表格1[[#This Row],[計分方式]]="4C+2X",SUM(AB75:AE75)+LARGE(AF75:AJ75,1)+LARGE(AF75:AJ75,2)&amp;"@",""))</f>
        <v>23@</v>
      </c>
      <c r="Y75" s="186" t="str">
        <f>IF(表格1[[#This Row],[中(LQ)]]="","",IF(表格1[[#This Row],[計分方式]]="Best5",LARGE((AB75,AC75,AD75,AE75,AF75,AG75,AH75,AI75,AJ75),1)+LARGE((AB75,AC75,AD75,AE75,AF75,AG75,AH75,AI75,AJ75),2)+LARGE((AB75,AC75,AD75,AE75,AF75,AG75,AH75,AI75,AJ75),3)+LARGE((AB75,AC75,AD75,AE75,AF75,AG75,AH75,AI75,AJ75),4)+LARGE((AB75,AC75,AD75,AE75,AF75,AG75,AH75,AI75,AJ75),5)&amp;"@",""))</f>
        <v/>
      </c>
      <c r="Z75" s="186" t="str">
        <f>IF(表格1[[#This Row],[中(LQ)]]="","",IF(表格1[[#This Row],[計分方式]]="Best6",LARGE((AB75,AC75,AD75,AE75,AF75,AG75,AH75,AI75,AJ75),1)+LARGE((AB75,AC75,AD75,AE75,AF75,AG75,AH75,AI75,AJ75),2)+LARGE((AB75,AC75,AD75,AE75,AF75,AG75,AH75,AI75,AJ75),3)+LARGE((AB75,AC75,AD75,AE75,AF75,AG75,AH75,AI75,AJ75),4)+LARGE((AB75,AC75,AD75,AE75,AF75,AG75,AH75,AI75,AJ75),5)+LARGE((AB75,AC75,AD75,AE75,AF75,AG75,AH75,AI75,AJ75),6)&amp;"@",""))</f>
        <v/>
      </c>
      <c r="AA75" s="7"/>
      <c r="AB75" s="7">
        <v>3</v>
      </c>
      <c r="AC75" s="7">
        <v>3</v>
      </c>
      <c r="AD75" s="7">
        <v>4</v>
      </c>
      <c r="AE75" s="7">
        <v>3</v>
      </c>
      <c r="AF75" s="7">
        <v>6</v>
      </c>
      <c r="AG75" s="7">
        <v>4</v>
      </c>
      <c r="AH75" s="7"/>
      <c r="AI75" s="7"/>
      <c r="AJ75" s="7"/>
      <c r="AK75" s="52" t="s">
        <v>396</v>
      </c>
    </row>
    <row r="76" spans="1:37" s="162" customFormat="1" ht="55.25" customHeight="1">
      <c r="A76" s="51" t="s">
        <v>400</v>
      </c>
      <c r="B76" s="52" t="s">
        <v>58</v>
      </c>
      <c r="C76" s="163" t="s">
        <v>1627</v>
      </c>
      <c r="D76" s="164" t="s">
        <v>1626</v>
      </c>
      <c r="E76" s="186" t="s">
        <v>1742</v>
      </c>
      <c r="F76" s="7">
        <v>15</v>
      </c>
      <c r="G76" s="7" t="s">
        <v>182</v>
      </c>
      <c r="H76" s="7">
        <v>20.8</v>
      </c>
      <c r="I76" s="186" t="str">
        <f>IF(表格1[[#This Row],[中(M)]]="","",IF(表格1[[#This Row],[計分方式]]="4C+1X",SUM(M76:Q76)+LARGE(R76:V76,1)&amp;"@",""))</f>
        <v/>
      </c>
      <c r="J76" s="186" t="str">
        <f>IF(表格1[[#This Row],[中(M)]]="","",IF(表格1[[#This Row],[計分方式]]="4C+2X",SUM(M76:Q76)+LARGE(R76:W76,1)+LARGE(R76:W76,2)&amp;"@",""))</f>
        <v/>
      </c>
      <c r="K76" s="186" t="str">
        <f>IF(表格1[[#This Row],[中(M)]]="","",IF(表格1[[#This Row],[計分方式]]="Best5",LARGE((N76,O76,P76,Q76,R76,S76,T76,U76,V76),1)+LARGE((N76,O76,P76,Q76,R76,S76,T76,U76,V76),2)+LARGE((N76,O76,P76,Q76,R76,S76,T76,U76,V76),3)+LARGE((N76,O76,P76,Q76,R76,S76,T76,U76,V76),4)+LARGE((N76,O76,P76,Q76,R76,S76,T76,U76,V76),5)&amp;"@",""))</f>
        <v>18@</v>
      </c>
      <c r="L76" s="186" t="str">
        <f>IF(表格1[[#This Row],[中(M)]]="","",IF(表格1[[#This Row],[計分方式]]="Best6",LARGE((N76,O76,P76,Q76,R76,S76,T76,U76,V76),1)+LARGE((N76,O76,P76,Q76,R76,S76,T76,U76,V76),2)+LARGE((N76,O76,P76,Q76,R76,S76,T76,U76,V76),3)+LARGE((N76,O76,P76,Q76,R76,S76,T76,U76,V76),4)+LARGE((N76,O76,P76,Q76,R76,S76,T76,U76,V76),5)+LARGE((N76,O76,P76,Q76,R76,S76,T76,U76,V76),6)&amp;"@",""))</f>
        <v/>
      </c>
      <c r="M76" s="7"/>
      <c r="N76" s="7">
        <v>4</v>
      </c>
      <c r="O76" s="7">
        <v>3</v>
      </c>
      <c r="P76" s="7">
        <v>3</v>
      </c>
      <c r="Q76" s="7">
        <v>4</v>
      </c>
      <c r="R76" s="7">
        <v>4</v>
      </c>
      <c r="S76" s="7">
        <v>3</v>
      </c>
      <c r="T76" s="7"/>
      <c r="U76" s="7"/>
      <c r="V76" s="7"/>
      <c r="W76" s="186" t="str">
        <f>IF(表格1[[#This Row],[中(LQ)]]="","",IF(表格1[[#This Row],[計分方式]]="4C+1X",SUM(AA76:AE76)+LARGE(AF76:AJ76,1)&amp;"@",""))</f>
        <v/>
      </c>
      <c r="X76" s="186" t="str">
        <f>IF(表格1[[#This Row],[中(LQ)]]="","",IF(表格1[[#This Row],[計分方式]]="4C+2X",SUM(AA76:AE76)+LARGE(AF76:AJ76,1)+LARGE(AF76:AJ76,2)&amp;"@",""))</f>
        <v/>
      </c>
      <c r="Y76" s="186" t="str">
        <f>IF(表格1[[#This Row],[中(LQ)]]="","",IF(表格1[[#This Row],[計分方式]]="Best5",LARGE((AB76,AC76,AD76,AE76,AF76,AG76,AH76,AI76,AJ76),1)+LARGE((AB76,AC76,AD76,AE76,AF76,AG76,AH76,AI76,AJ76),2)+LARGE((AB76,AC76,AD76,AE76,AF76,AG76,AH76,AI76,AJ76),3)+LARGE((AB76,AC76,AD76,AE76,AF76,AG76,AH76,AI76,AJ76),4)+LARGE((AB76,AC76,AD76,AE76,AF76,AG76,AH76,AI76,AJ76),5)&amp;"@",""))</f>
        <v>18@</v>
      </c>
      <c r="Z76" s="186" t="str">
        <f>IF(表格1[[#This Row],[中(LQ)]]="","",IF(表格1[[#This Row],[計分方式]]="Best6",LARGE((AB76,AC76,AD76,AE76,AF76,AG76,AH76,AI76,AJ76),1)+LARGE((AB76,AC76,AD76,AE76,AF76,AG76,AH76,AI76,AJ76),2)+LARGE((AB76,AC76,AD76,AE76,AF76,AG76,AH76,AI76,AJ76),3)+LARGE((AB76,AC76,AD76,AE76,AF76,AG76,AH76,AI76,AJ76),4)+LARGE((AB76,AC76,AD76,AE76,AF76,AG76,AH76,AI76,AJ76),5)+LARGE((AB76,AC76,AD76,AE76,AF76,AG76,AH76,AI76,AJ76),6)&amp;"@",""))</f>
        <v/>
      </c>
      <c r="AA76" s="7"/>
      <c r="AB76" s="7">
        <v>4</v>
      </c>
      <c r="AC76" s="7">
        <v>3</v>
      </c>
      <c r="AD76" s="7">
        <v>4</v>
      </c>
      <c r="AE76" s="7">
        <v>3</v>
      </c>
      <c r="AF76" s="7">
        <v>4</v>
      </c>
      <c r="AG76" s="7">
        <v>3</v>
      </c>
      <c r="AH76" s="7"/>
      <c r="AI76" s="7"/>
      <c r="AJ76" s="7"/>
      <c r="AK76" s="52" t="s">
        <v>396</v>
      </c>
    </row>
    <row r="77" spans="1:37" s="162" customFormat="1" ht="55.25" customHeight="1">
      <c r="A77" s="51" t="s">
        <v>403</v>
      </c>
      <c r="B77" s="52" t="s">
        <v>63</v>
      </c>
      <c r="C77" s="163" t="s">
        <v>404</v>
      </c>
      <c r="D77" s="164" t="s">
        <v>405</v>
      </c>
      <c r="E77" s="186" t="s">
        <v>73</v>
      </c>
      <c r="F77" s="7">
        <v>77</v>
      </c>
      <c r="G77" s="7" t="s">
        <v>182</v>
      </c>
      <c r="H77" s="7"/>
      <c r="I77" s="186"/>
      <c r="J77" s="186"/>
      <c r="K77" s="186" t="str">
        <f>IF(表格1[[#This Row],[中(M)]]="","",IF(表格1[[#This Row],[計分方式]]="Best5",LARGE((N77,O77,P77,Q77,R77,S77,T77,U77,V77),1)+LARGE((N77,O77,P77,Q77,R77,S77,T77,U77,V77),2)+LARGE((N77,O77,P77,Q77,R77,S77,T77,U77,V77),3)+LARGE((N77,O77,P77,Q77,R77,S77,T77,U77,V77),4)+LARGE((N77,O77,P77,Q77,R77,S77,T77,U77,V77),5)&amp;"@",""))</f>
        <v>20@</v>
      </c>
      <c r="L77" s="186"/>
      <c r="M77" s="7"/>
      <c r="N77" s="7">
        <v>5</v>
      </c>
      <c r="O77" s="7">
        <v>3</v>
      </c>
      <c r="P77" s="7">
        <v>4</v>
      </c>
      <c r="Q77" s="7">
        <v>4</v>
      </c>
      <c r="R77" s="7">
        <v>4</v>
      </c>
      <c r="S77" s="7">
        <v>3</v>
      </c>
      <c r="T77" s="7" t="s">
        <v>464</v>
      </c>
      <c r="U77" s="7"/>
      <c r="V77" s="7" t="s">
        <v>464</v>
      </c>
      <c r="W77" s="186"/>
      <c r="X77" s="186"/>
      <c r="Y77" s="186" t="str">
        <f>IF(表格1[[#This Row],[中(LQ)]]="","",IF(表格1[[#This Row],[計分方式]]="Best5",LARGE((AB77,AC77,AD77,AE77,AF77,AG77,AH77,AI77,AJ77),1)+LARGE((AB77,AC77,AD77,AE77,AF77,AG77,AH77,AI77,AJ77),2)+LARGE((AB77,AC77,AD77,AE77,AF77,AG77,AH77,AI77,AJ77),3)+LARGE((AB77,AC77,AD77,AE77,AF77,AG77,AH77,AI77,AJ77),4)+LARGE((AB77,AC77,AD77,AE77,AF77,AG77,AH77,AI77,AJ77),5)&amp;"@",""))</f>
        <v>19@</v>
      </c>
      <c r="Z77" s="186"/>
      <c r="AA77" s="7"/>
      <c r="AB77" s="7">
        <v>3</v>
      </c>
      <c r="AC77" s="7">
        <v>4</v>
      </c>
      <c r="AD77" s="7">
        <v>4</v>
      </c>
      <c r="AE77" s="7">
        <v>4</v>
      </c>
      <c r="AF77" s="7">
        <v>4</v>
      </c>
      <c r="AG77" s="7">
        <v>3</v>
      </c>
      <c r="AH77" s="7" t="s">
        <v>464</v>
      </c>
      <c r="AI77" s="7"/>
      <c r="AJ77" s="7" t="s">
        <v>464</v>
      </c>
      <c r="AK77" s="161" t="s">
        <v>1633</v>
      </c>
    </row>
    <row r="78" spans="1:37" s="179" customFormat="1" ht="55.25" customHeight="1">
      <c r="A78" s="51" t="s">
        <v>406</v>
      </c>
      <c r="B78" s="52" t="s">
        <v>63</v>
      </c>
      <c r="C78" s="163" t="s">
        <v>1443</v>
      </c>
      <c r="D78" s="164" t="s">
        <v>1444</v>
      </c>
      <c r="E78" s="186" t="s">
        <v>73</v>
      </c>
      <c r="F78" s="7">
        <v>24</v>
      </c>
      <c r="G78" s="7" t="s">
        <v>182</v>
      </c>
      <c r="H78" s="7"/>
      <c r="I78" s="186"/>
      <c r="J78" s="186"/>
      <c r="K78" s="186" t="str">
        <f>IF(表格1[[#This Row],[中(M)]]="","",IF(表格1[[#This Row],[計分方式]]="Best5",LARGE((N78,O78,P78,Q78,R78,S78,T78,U78,V78),1)+LARGE((N78,O78,P78,Q78,R78,S78,T78,U78,V78),2)+LARGE((N78,O78,P78,Q78,R78,S78,T78,U78,V78),3)+LARGE((N78,O78,P78,Q78,R78,S78,T78,U78,V78),4)+LARGE((N78,O78,P78,Q78,R78,S78,T78,U78,V78),5)&amp;"@",""))</f>
        <v>20@</v>
      </c>
      <c r="L78" s="186"/>
      <c r="M78" s="7"/>
      <c r="N78" s="7">
        <v>3</v>
      </c>
      <c r="O78" s="7">
        <v>5</v>
      </c>
      <c r="P78" s="7">
        <v>4</v>
      </c>
      <c r="Q78" s="7">
        <v>4</v>
      </c>
      <c r="R78" s="7">
        <v>4</v>
      </c>
      <c r="S78" s="7">
        <v>2</v>
      </c>
      <c r="T78" s="7" t="s">
        <v>464</v>
      </c>
      <c r="U78" s="7"/>
      <c r="V78" s="7">
        <v>3</v>
      </c>
      <c r="W78" s="186"/>
      <c r="X78" s="186"/>
      <c r="Y78" s="186" t="str">
        <f>IF(表格1[[#This Row],[中(LQ)]]="","",IF(表格1[[#This Row],[計分方式]]="Best5",LARGE((AB78,AC78,AD78,AE78,AF78,AG78,AH78,AI78,AJ78),1)+LARGE((AB78,AC78,AD78,AE78,AF78,AG78,AH78,AI78,AJ78),2)+LARGE((AB78,AC78,AD78,AE78,AF78,AG78,AH78,AI78,AJ78),3)+LARGE((AB78,AC78,AD78,AE78,AF78,AG78,AH78,AI78,AJ78),4)+LARGE((AB78,AC78,AD78,AE78,AF78,AG78,AH78,AI78,AJ78),5)&amp;"@",""))</f>
        <v>20@</v>
      </c>
      <c r="Z78" s="186"/>
      <c r="AA78" s="7"/>
      <c r="AB78" s="7">
        <v>5</v>
      </c>
      <c r="AC78" s="7">
        <v>4</v>
      </c>
      <c r="AD78" s="7">
        <v>4</v>
      </c>
      <c r="AE78" s="7">
        <v>4</v>
      </c>
      <c r="AF78" s="7">
        <v>3</v>
      </c>
      <c r="AG78" s="7">
        <v>3</v>
      </c>
      <c r="AH78" s="7" t="s">
        <v>464</v>
      </c>
      <c r="AI78" s="7"/>
      <c r="AJ78" s="7" t="s">
        <v>464</v>
      </c>
      <c r="AK78" s="161" t="s">
        <v>1634</v>
      </c>
    </row>
    <row r="79" spans="1:37" s="179" customFormat="1" ht="55.25" customHeight="1">
      <c r="A79" s="51" t="s">
        <v>409</v>
      </c>
      <c r="B79" s="52" t="s">
        <v>63</v>
      </c>
      <c r="C79" s="163" t="s">
        <v>410</v>
      </c>
      <c r="D79" s="164" t="s">
        <v>411</v>
      </c>
      <c r="E79" s="186" t="s">
        <v>73</v>
      </c>
      <c r="F79" s="7">
        <v>25</v>
      </c>
      <c r="G79" s="7" t="s">
        <v>182</v>
      </c>
      <c r="H79" s="7"/>
      <c r="I79" s="186"/>
      <c r="J79" s="186"/>
      <c r="K79" s="186" t="str">
        <f>IF(表格1[[#This Row],[中(M)]]="","",IF(表格1[[#This Row],[計分方式]]="Best5",LARGE((N79,O79,P79,Q79,R79,S79,T79,U79,V79),1)+LARGE((N79,O79,P79,Q79,R79,S79,T79,U79,V79),2)+LARGE((N79,O79,P79,Q79,R79,S79,T79,U79,V79),3)+LARGE((N79,O79,P79,Q79,R79,S79,T79,U79,V79),4)+LARGE((N79,O79,P79,Q79,R79,S79,T79,U79,V79),5)&amp;"@",""))</f>
        <v>18@</v>
      </c>
      <c r="L79" s="186"/>
      <c r="M79" s="7"/>
      <c r="N79" s="7">
        <v>4</v>
      </c>
      <c r="O79" s="7">
        <v>3</v>
      </c>
      <c r="P79" s="7">
        <v>4</v>
      </c>
      <c r="Q79" s="7">
        <v>4</v>
      </c>
      <c r="R79" s="7">
        <v>3</v>
      </c>
      <c r="S79" s="7">
        <v>2</v>
      </c>
      <c r="T79" s="7" t="s">
        <v>464</v>
      </c>
      <c r="U79" s="7"/>
      <c r="V79" s="7">
        <v>3</v>
      </c>
      <c r="W79" s="186"/>
      <c r="X79" s="186"/>
      <c r="Y79" s="186" t="str">
        <f>IF(表格1[[#This Row],[中(LQ)]]="","",IF(表格1[[#This Row],[計分方式]]="Best5",LARGE((AB79,AC79,AD79,AE79,AF79,AG79,AH79,AI79,AJ79),1)+LARGE((AB79,AC79,AD79,AE79,AF79,AG79,AH79,AI79,AJ79),2)+LARGE((AB79,AC79,AD79,AE79,AF79,AG79,AH79,AI79,AJ79),3)+LARGE((AB79,AC79,AD79,AE79,AF79,AG79,AH79,AI79,AJ79),4)+LARGE((AB79,AC79,AD79,AE79,AF79,AG79,AH79,AI79,AJ79),5)&amp;"@",""))</f>
        <v>17@</v>
      </c>
      <c r="Z79" s="186"/>
      <c r="AA79" s="7"/>
      <c r="AB79" s="7">
        <v>4</v>
      </c>
      <c r="AC79" s="7">
        <v>3</v>
      </c>
      <c r="AD79" s="7">
        <v>4</v>
      </c>
      <c r="AE79" s="7">
        <v>3</v>
      </c>
      <c r="AF79" s="7">
        <v>3</v>
      </c>
      <c r="AG79" s="7">
        <v>3</v>
      </c>
      <c r="AH79" s="7" t="s">
        <v>464</v>
      </c>
      <c r="AI79" s="7"/>
      <c r="AJ79" s="7" t="s">
        <v>464</v>
      </c>
      <c r="AK79" s="52" t="s">
        <v>412</v>
      </c>
    </row>
    <row r="80" spans="1:37" s="179" customFormat="1" ht="55.25" customHeight="1">
      <c r="A80" s="72" t="s">
        <v>1446</v>
      </c>
      <c r="B80" s="155" t="s">
        <v>63</v>
      </c>
      <c r="C80" s="156" t="s">
        <v>1447</v>
      </c>
      <c r="D80" s="157" t="s">
        <v>1448</v>
      </c>
      <c r="E80" s="191" t="s">
        <v>73</v>
      </c>
      <c r="F80" s="187">
        <v>94</v>
      </c>
      <c r="G80" s="187"/>
      <c r="H80" s="187"/>
      <c r="I80" s="191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55" t="s">
        <v>1631</v>
      </c>
    </row>
    <row r="81" spans="1:37" s="162" customFormat="1" ht="55.25" customHeight="1">
      <c r="A81" s="51" t="s">
        <v>413</v>
      </c>
      <c r="B81" s="52" t="s">
        <v>63</v>
      </c>
      <c r="C81" s="163" t="s">
        <v>1449</v>
      </c>
      <c r="D81" s="164" t="s">
        <v>1450</v>
      </c>
      <c r="E81" s="186" t="s">
        <v>73</v>
      </c>
      <c r="F81" s="7">
        <v>139</v>
      </c>
      <c r="G81" s="7" t="s">
        <v>182</v>
      </c>
      <c r="H81" s="7"/>
      <c r="I81" s="186"/>
      <c r="J81" s="186"/>
      <c r="K81" s="186" t="str">
        <f>IF(表格1[[#This Row],[中(M)]]="","",IF(表格1[[#This Row],[計分方式]]="Best5",LARGE((N81,O81,P81,Q81,R81,S81,T81,U81,V81),1)+LARGE((N81,O81,P81,Q81,R81,S81,T81,U81,V81),2)+LARGE((N81,O81,P81,Q81,R81,S81,T81,U81,V81),3)+LARGE((N81,O81,P81,Q81,R81,S81,T81,U81,V81),4)+LARGE((N81,O81,P81,Q81,R81,S81,T81,U81,V81),5)&amp;"@",""))</f>
        <v>21@</v>
      </c>
      <c r="L81" s="186"/>
      <c r="M81" s="7"/>
      <c r="N81" s="7">
        <v>4</v>
      </c>
      <c r="O81" s="7">
        <v>4</v>
      </c>
      <c r="P81" s="7">
        <v>4</v>
      </c>
      <c r="Q81" s="7">
        <v>4</v>
      </c>
      <c r="R81" s="7">
        <v>5</v>
      </c>
      <c r="S81" s="7">
        <v>4</v>
      </c>
      <c r="T81" s="7" t="s">
        <v>464</v>
      </c>
      <c r="U81" s="7"/>
      <c r="V81" s="7" t="s">
        <v>464</v>
      </c>
      <c r="W81" s="186"/>
      <c r="X81" s="186"/>
      <c r="Y81" s="186" t="str">
        <f>IF(表格1[[#This Row],[中(LQ)]]="","",IF(表格1[[#This Row],[計分方式]]="Best5",LARGE((AB81,AC81,AD81,AE81,AF81,AG81,AH81,AI81,AJ81),1)+LARGE((AB81,AC81,AD81,AE81,AF81,AG81,AH81,AI81,AJ81),2)+LARGE((AB81,AC81,AD81,AE81,AF81,AG81,AH81,AI81,AJ81),3)+LARGE((AB81,AC81,AD81,AE81,AF81,AG81,AH81,AI81,AJ81),4)+LARGE((AB81,AC81,AD81,AE81,AF81,AG81,AH81,AI81,AJ81),5)&amp;"@",""))</f>
        <v>20@</v>
      </c>
      <c r="Z81" s="186"/>
      <c r="AA81" s="7"/>
      <c r="AB81" s="7">
        <v>3</v>
      </c>
      <c r="AC81" s="7">
        <v>3</v>
      </c>
      <c r="AD81" s="7">
        <v>5</v>
      </c>
      <c r="AE81" s="7">
        <v>4</v>
      </c>
      <c r="AF81" s="7">
        <v>4</v>
      </c>
      <c r="AG81" s="7">
        <v>4</v>
      </c>
      <c r="AH81" s="7">
        <v>3</v>
      </c>
      <c r="AI81" s="7"/>
      <c r="AJ81" s="7" t="s">
        <v>464</v>
      </c>
      <c r="AK81" s="161" t="s">
        <v>1637</v>
      </c>
    </row>
    <row r="82" spans="1:37" s="162" customFormat="1" ht="55.25" customHeight="1">
      <c r="A82" s="51" t="s">
        <v>416</v>
      </c>
      <c r="B82" s="52" t="s">
        <v>63</v>
      </c>
      <c r="C82" s="163" t="s">
        <v>1451</v>
      </c>
      <c r="D82" s="164" t="s">
        <v>1452</v>
      </c>
      <c r="E82" s="186" t="s">
        <v>73</v>
      </c>
      <c r="F82" s="7">
        <v>60</v>
      </c>
      <c r="G82" s="7" t="s">
        <v>182</v>
      </c>
      <c r="H82" s="7"/>
      <c r="I82" s="186"/>
      <c r="J82" s="186"/>
      <c r="K82" s="186" t="str">
        <f>IF(表格1[[#This Row],[中(M)]]="","",IF(表格1[[#This Row],[計分方式]]="Best5",LARGE((N82,O82,P82,Q82,R82,S82,T82,U82,V82),1)+LARGE((N82,O82,P82,Q82,R82,S82,T82,U82,V82),2)+LARGE((N82,O82,P82,Q82,R82,S82,T82,U82,V82),3)+LARGE((N82,O82,P82,Q82,R82,S82,T82,U82,V82),4)+LARGE((N82,O82,P82,Q82,R82,S82,T82,U82,V82),5)&amp;"@",""))</f>
        <v>19@</v>
      </c>
      <c r="L82" s="186"/>
      <c r="M82" s="7"/>
      <c r="N82" s="7">
        <v>5</v>
      </c>
      <c r="O82" s="7">
        <v>3</v>
      </c>
      <c r="P82" s="7">
        <v>4</v>
      </c>
      <c r="Q82" s="7">
        <v>3</v>
      </c>
      <c r="R82" s="7">
        <v>4</v>
      </c>
      <c r="S82" s="7">
        <v>3</v>
      </c>
      <c r="T82" s="7" t="s">
        <v>464</v>
      </c>
      <c r="U82" s="7"/>
      <c r="V82" s="7" t="s">
        <v>464</v>
      </c>
      <c r="W82" s="186"/>
      <c r="X82" s="186"/>
      <c r="Y82" s="186" t="str">
        <f>IF(表格1[[#This Row],[中(LQ)]]="","",IF(表格1[[#This Row],[計分方式]]="Best5",LARGE((AB82,AC82,AD82,AE82,AF82,AG82,AH82,AI82,AJ82),1)+LARGE((AB82,AC82,AD82,AE82,AF82,AG82,AH82,AI82,AJ82),2)+LARGE((AB82,AC82,AD82,AE82,AF82,AG82,AH82,AI82,AJ82),3)+LARGE((AB82,AC82,AD82,AE82,AF82,AG82,AH82,AI82,AJ82),4)+LARGE((AB82,AC82,AD82,AE82,AF82,AG82,AH82,AI82,AJ82),5)&amp;"@",""))</f>
        <v>18@</v>
      </c>
      <c r="Z82" s="186"/>
      <c r="AA82" s="7"/>
      <c r="AB82" s="7">
        <v>3</v>
      </c>
      <c r="AC82" s="7">
        <v>3</v>
      </c>
      <c r="AD82" s="7">
        <v>5</v>
      </c>
      <c r="AE82" s="7">
        <v>4</v>
      </c>
      <c r="AF82" s="7">
        <v>3</v>
      </c>
      <c r="AG82" s="7">
        <v>3</v>
      </c>
      <c r="AH82" s="7" t="s">
        <v>464</v>
      </c>
      <c r="AI82" s="7"/>
      <c r="AJ82" s="7" t="s">
        <v>464</v>
      </c>
      <c r="AK82" s="161" t="s">
        <v>1637</v>
      </c>
    </row>
    <row r="83" spans="1:37" s="162" customFormat="1" ht="55.25" customHeight="1">
      <c r="A83" s="51" t="s">
        <v>419</v>
      </c>
      <c r="B83" s="52" t="s">
        <v>63</v>
      </c>
      <c r="C83" s="163" t="s">
        <v>1453</v>
      </c>
      <c r="D83" s="164" t="s">
        <v>1454</v>
      </c>
      <c r="E83" s="186" t="s">
        <v>73</v>
      </c>
      <c r="F83" s="7">
        <v>98</v>
      </c>
      <c r="G83" s="7" t="s">
        <v>182</v>
      </c>
      <c r="H83" s="7"/>
      <c r="I83" s="186"/>
      <c r="J83" s="186"/>
      <c r="K83" s="186" t="str">
        <f>IF(表格1[[#This Row],[中(M)]]="","",IF(表格1[[#This Row],[計分方式]]="Best5",LARGE((N83,O83,P83,Q83,R83,S83,T83,U83,V83),1)+LARGE((N83,O83,P83,Q83,R83,S83,T83,U83,V83),2)+LARGE((N83,O83,P83,Q83,R83,S83,T83,U83,V83),3)+LARGE((N83,O83,P83,Q83,R83,S83,T83,U83,V83),4)+LARGE((N83,O83,P83,Q83,R83,S83,T83,U83,V83),5)&amp;"@",""))</f>
        <v>21@</v>
      </c>
      <c r="L83" s="186"/>
      <c r="M83" s="7"/>
      <c r="N83" s="7">
        <v>4</v>
      </c>
      <c r="O83" s="7">
        <v>3</v>
      </c>
      <c r="P83" s="7">
        <v>5</v>
      </c>
      <c r="Q83" s="7">
        <v>4</v>
      </c>
      <c r="R83" s="7">
        <v>4</v>
      </c>
      <c r="S83" s="7">
        <v>4</v>
      </c>
      <c r="T83" s="7" t="s">
        <v>464</v>
      </c>
      <c r="U83" s="7"/>
      <c r="V83" s="7">
        <v>4</v>
      </c>
      <c r="W83" s="186"/>
      <c r="X83" s="186"/>
      <c r="Y83" s="186" t="str">
        <f>IF(表格1[[#This Row],[中(LQ)]]="","",IF(表格1[[#This Row],[計分方式]]="Best5",LARGE((AB83,AC83,AD83,AE83,AF83,AG83,AH83,AI83,AJ83),1)+LARGE((AB83,AC83,AD83,AE83,AF83,AG83,AH83,AI83,AJ83),2)+LARGE((AB83,AC83,AD83,AE83,AF83,AG83,AH83,AI83,AJ83),3)+LARGE((AB83,AC83,AD83,AE83,AF83,AG83,AH83,AI83,AJ83),4)+LARGE((AB83,AC83,AD83,AE83,AF83,AG83,AH83,AI83,AJ83),5)&amp;"@",""))</f>
        <v>21@</v>
      </c>
      <c r="Z83" s="186"/>
      <c r="AA83" s="7"/>
      <c r="AB83" s="7">
        <v>4</v>
      </c>
      <c r="AC83" s="7">
        <v>3</v>
      </c>
      <c r="AD83" s="7">
        <v>4</v>
      </c>
      <c r="AE83" s="7">
        <v>5</v>
      </c>
      <c r="AF83" s="7">
        <v>4</v>
      </c>
      <c r="AG83" s="7">
        <v>4</v>
      </c>
      <c r="AH83" s="7" t="s">
        <v>464</v>
      </c>
      <c r="AI83" s="7"/>
      <c r="AJ83" s="7" t="s">
        <v>464</v>
      </c>
      <c r="AK83" s="161" t="s">
        <v>1637</v>
      </c>
    </row>
    <row r="84" spans="1:37" s="162" customFormat="1" ht="55.25" customHeight="1">
      <c r="A84" s="51" t="s">
        <v>421</v>
      </c>
      <c r="B84" s="52" t="s">
        <v>63</v>
      </c>
      <c r="C84" s="163" t="s">
        <v>1455</v>
      </c>
      <c r="D84" s="164" t="s">
        <v>1456</v>
      </c>
      <c r="E84" s="186" t="s">
        <v>73</v>
      </c>
      <c r="F84" s="7">
        <v>98</v>
      </c>
      <c r="G84" s="7" t="s">
        <v>182</v>
      </c>
      <c r="H84" s="7"/>
      <c r="I84" s="186"/>
      <c r="J84" s="186"/>
      <c r="K84" s="186" t="str">
        <f>IF(表格1[[#This Row],[中(M)]]="","",IF(表格1[[#This Row],[計分方式]]="Best5",LARGE((N84,O84,P84,Q84,R84,S84,T84,U84,V84),1)+LARGE((N84,O84,P84,Q84,R84,S84,T84,U84,V84),2)+LARGE((N84,O84,P84,Q84,R84,S84,T84,U84,V84),3)+LARGE((N84,O84,P84,Q84,R84,S84,T84,U84,V84),4)+LARGE((N84,O84,P84,Q84,R84,S84,T84,U84,V84),5)&amp;"@",""))</f>
        <v>22@</v>
      </c>
      <c r="L84" s="186"/>
      <c r="M84" s="7"/>
      <c r="N84" s="7">
        <v>4</v>
      </c>
      <c r="O84" s="7">
        <v>3</v>
      </c>
      <c r="P84" s="7">
        <v>4</v>
      </c>
      <c r="Q84" s="7">
        <v>6</v>
      </c>
      <c r="R84" s="7">
        <v>4</v>
      </c>
      <c r="S84" s="7">
        <v>4</v>
      </c>
      <c r="T84" s="7">
        <v>3</v>
      </c>
      <c r="U84" s="7"/>
      <c r="V84" s="7" t="s">
        <v>464</v>
      </c>
      <c r="W84" s="186"/>
      <c r="X84" s="186"/>
      <c r="Y84" s="186" t="str">
        <f>IF(表格1[[#This Row],[中(LQ)]]="","",IF(表格1[[#This Row],[計分方式]]="Best5",LARGE((AB84,AC84,AD84,AE84,AF84,AG84,AH84,AI84,AJ84),1)+LARGE((AB84,AC84,AD84,AE84,AF84,AG84,AH84,AI84,AJ84),2)+LARGE((AB84,AC84,AD84,AE84,AF84,AG84,AH84,AI84,AJ84),3)+LARGE((AB84,AC84,AD84,AE84,AF84,AG84,AH84,AI84,AJ84),4)+LARGE((AB84,AC84,AD84,AE84,AF84,AG84,AH84,AI84,AJ84),5)&amp;"@",""))</f>
        <v>21@</v>
      </c>
      <c r="Z84" s="186"/>
      <c r="AA84" s="7"/>
      <c r="AB84" s="7">
        <v>4</v>
      </c>
      <c r="AC84" s="7">
        <v>3</v>
      </c>
      <c r="AD84" s="7">
        <v>3</v>
      </c>
      <c r="AE84" s="7">
        <v>4</v>
      </c>
      <c r="AF84" s="7">
        <v>6</v>
      </c>
      <c r="AG84" s="7">
        <v>4</v>
      </c>
      <c r="AH84" s="7" t="s">
        <v>464</v>
      </c>
      <c r="AI84" s="7"/>
      <c r="AJ84" s="7" t="s">
        <v>464</v>
      </c>
      <c r="AK84" s="161" t="s">
        <v>1638</v>
      </c>
    </row>
    <row r="85" spans="1:37" s="162" customFormat="1" ht="55.25" customHeight="1">
      <c r="A85" s="51" t="s">
        <v>424</v>
      </c>
      <c r="B85" s="52" t="s">
        <v>63</v>
      </c>
      <c r="C85" s="163" t="s">
        <v>1457</v>
      </c>
      <c r="D85" s="164" t="s">
        <v>1458</v>
      </c>
      <c r="E85" s="186" t="s">
        <v>73</v>
      </c>
      <c r="F85" s="7">
        <v>34</v>
      </c>
      <c r="G85" s="7" t="s">
        <v>182</v>
      </c>
      <c r="H85" s="7"/>
      <c r="I85" s="186"/>
      <c r="J85" s="186"/>
      <c r="K85" s="186" t="str">
        <f>IF(表格1[[#This Row],[中(M)]]="","",IF(表格1[[#This Row],[計分方式]]="Best5",LARGE((N85,O85,P85,Q85,R85,S85,T85,U85,V85),1)+LARGE((N85,O85,P85,Q85,R85,S85,T85,U85,V85),2)+LARGE((N85,O85,P85,Q85,R85,S85,T85,U85,V85),3)+LARGE((N85,O85,P85,Q85,R85,S85,T85,U85,V85),4)+LARGE((N85,O85,P85,Q85,R85,S85,T85,U85,V85),5)&amp;"@",""))</f>
        <v>18@</v>
      </c>
      <c r="L85" s="186"/>
      <c r="M85" s="7"/>
      <c r="N85" s="7">
        <v>4</v>
      </c>
      <c r="O85" s="7">
        <v>3</v>
      </c>
      <c r="P85" s="7">
        <v>5</v>
      </c>
      <c r="Q85" s="7">
        <v>3</v>
      </c>
      <c r="R85" s="7">
        <v>3</v>
      </c>
      <c r="S85" s="7">
        <v>3</v>
      </c>
      <c r="T85" s="7" t="s">
        <v>464</v>
      </c>
      <c r="U85" s="7"/>
      <c r="V85" s="7">
        <v>3</v>
      </c>
      <c r="W85" s="186"/>
      <c r="X85" s="186"/>
      <c r="Y85" s="186" t="str">
        <f>IF(表格1[[#This Row],[中(LQ)]]="","",IF(表格1[[#This Row],[計分方式]]="Best5",LARGE((AB85,AC85,AD85,AE85,AF85,AG85,AH85,AI85,AJ85),1)+LARGE((AB85,AC85,AD85,AE85,AF85,AG85,AH85,AI85,AJ85),2)+LARGE((AB85,AC85,AD85,AE85,AF85,AG85,AH85,AI85,AJ85),3)+LARGE((AB85,AC85,AD85,AE85,AF85,AG85,AH85,AI85,AJ85),4)+LARGE((AB85,AC85,AD85,AE85,AF85,AG85,AH85,AI85,AJ85),5)&amp;"@",""))</f>
        <v>19@</v>
      </c>
      <c r="Z85" s="186"/>
      <c r="AA85" s="7"/>
      <c r="AB85" s="7">
        <v>3</v>
      </c>
      <c r="AC85" s="7">
        <v>4</v>
      </c>
      <c r="AD85" s="7">
        <v>4</v>
      </c>
      <c r="AE85" s="7">
        <v>3</v>
      </c>
      <c r="AF85" s="7">
        <v>4</v>
      </c>
      <c r="AG85" s="7">
        <v>4</v>
      </c>
      <c r="AH85" s="7">
        <v>3</v>
      </c>
      <c r="AI85" s="7"/>
      <c r="AJ85" s="7" t="s">
        <v>464</v>
      </c>
      <c r="AK85" s="161" t="s">
        <v>1635</v>
      </c>
    </row>
    <row r="86" spans="1:37" s="162" customFormat="1" ht="55.25" customHeight="1">
      <c r="A86" s="51" t="s">
        <v>427</v>
      </c>
      <c r="B86" s="52" t="s">
        <v>63</v>
      </c>
      <c r="C86" s="163" t="s">
        <v>428</v>
      </c>
      <c r="D86" s="164" t="s">
        <v>429</v>
      </c>
      <c r="E86" s="186" t="s">
        <v>73</v>
      </c>
      <c r="F86" s="7">
        <v>128</v>
      </c>
      <c r="G86" s="7" t="s">
        <v>182</v>
      </c>
      <c r="H86" s="7"/>
      <c r="I86" s="186"/>
      <c r="J86" s="186"/>
      <c r="K86" s="186" t="str">
        <f>IF(表格1[[#This Row],[中(M)]]="","",IF(表格1[[#This Row],[計分方式]]="Best5",LARGE((N86,O86,P86,Q86,R86,S86,T86,U86,V86),1)+LARGE((N86,O86,P86,Q86,R86,S86,T86,U86,V86),2)+LARGE((N86,O86,P86,Q86,R86,S86,T86,U86,V86),3)+LARGE((N86,O86,P86,Q86,R86,S86,T86,U86,V86),4)+LARGE((N86,O86,P86,Q86,R86,S86,T86,U86,V86),5)&amp;"@",""))</f>
        <v>20@</v>
      </c>
      <c r="L86" s="186"/>
      <c r="M86" s="7"/>
      <c r="N86" s="7">
        <v>3</v>
      </c>
      <c r="O86" s="7">
        <v>3</v>
      </c>
      <c r="P86" s="7">
        <v>4</v>
      </c>
      <c r="Q86" s="7">
        <v>4</v>
      </c>
      <c r="R86" s="7">
        <v>4</v>
      </c>
      <c r="S86" s="7">
        <v>4</v>
      </c>
      <c r="T86" s="7">
        <v>4</v>
      </c>
      <c r="U86" s="7"/>
      <c r="V86" s="7" t="s">
        <v>464</v>
      </c>
      <c r="W86" s="186"/>
      <c r="X86" s="186"/>
      <c r="Y86" s="186" t="str">
        <f>IF(表格1[[#This Row],[中(LQ)]]="","",IF(表格1[[#This Row],[計分方式]]="Best5",LARGE((AB86,AC86,AD86,AE86,AF86,AG86,AH86,AI86,AJ86),1)+LARGE((AB86,AC86,AD86,AE86,AF86,AG86,AH86,AI86,AJ86),2)+LARGE((AB86,AC86,AD86,AE86,AF86,AG86,AH86,AI86,AJ86),3)+LARGE((AB86,AC86,AD86,AE86,AF86,AG86,AH86,AI86,AJ86),4)+LARGE((AB86,AC86,AD86,AE86,AF86,AG86,AH86,AI86,AJ86),5)&amp;"@",""))</f>
        <v>19@</v>
      </c>
      <c r="Z86" s="186"/>
      <c r="AA86" s="7"/>
      <c r="AB86" s="7">
        <v>3</v>
      </c>
      <c r="AC86" s="7">
        <v>3</v>
      </c>
      <c r="AD86" s="7">
        <v>4</v>
      </c>
      <c r="AE86" s="7">
        <v>4</v>
      </c>
      <c r="AF86" s="7">
        <v>5</v>
      </c>
      <c r="AG86" s="7">
        <v>3</v>
      </c>
      <c r="AH86" s="7" t="s">
        <v>464</v>
      </c>
      <c r="AI86" s="7"/>
      <c r="AJ86" s="7" t="s">
        <v>464</v>
      </c>
      <c r="AK86" s="161" t="s">
        <v>1639</v>
      </c>
    </row>
    <row r="87" spans="1:37" s="74" customFormat="1" ht="55.25" customHeight="1">
      <c r="A87" s="51" t="s">
        <v>430</v>
      </c>
      <c r="B87" s="52" t="s">
        <v>63</v>
      </c>
      <c r="C87" s="163" t="s">
        <v>1459</v>
      </c>
      <c r="D87" s="164" t="s">
        <v>1460</v>
      </c>
      <c r="E87" s="186" t="s">
        <v>73</v>
      </c>
      <c r="F87" s="7">
        <v>39</v>
      </c>
      <c r="G87" s="7" t="s">
        <v>182</v>
      </c>
      <c r="H87" s="7"/>
      <c r="I87" s="186"/>
      <c r="J87" s="186"/>
      <c r="K87" s="186" t="str">
        <f>IF(表格1[[#This Row],[中(M)]]="","",IF(表格1[[#This Row],[計分方式]]="Best5",LARGE((N87,O87,P87,Q87,R87,S87,T87,U87,V87),1)+LARGE((N87,O87,P87,Q87,R87,S87,T87,U87,V87),2)+LARGE((N87,O87,P87,Q87,R87,S87,T87,U87,V87),3)+LARGE((N87,O87,P87,Q87,R87,S87,T87,U87,V87),4)+LARGE((N87,O87,P87,Q87,R87,S87,T87,U87,V87),5)&amp;"@",""))</f>
        <v>22@</v>
      </c>
      <c r="L87" s="186"/>
      <c r="M87" s="7"/>
      <c r="N87" s="7">
        <v>5</v>
      </c>
      <c r="O87" s="7">
        <v>4</v>
      </c>
      <c r="P87" s="7">
        <v>3</v>
      </c>
      <c r="Q87" s="7">
        <v>4</v>
      </c>
      <c r="R87" s="7">
        <v>5</v>
      </c>
      <c r="S87" s="7">
        <v>4</v>
      </c>
      <c r="T87" s="7" t="s">
        <v>464</v>
      </c>
      <c r="U87" s="7"/>
      <c r="V87" s="7" t="s">
        <v>464</v>
      </c>
      <c r="W87" s="186"/>
      <c r="X87" s="186"/>
      <c r="Y87" s="186" t="str">
        <f>IF(表格1[[#This Row],[中(LQ)]]="","",IF(表格1[[#This Row],[計分方式]]="Best5",LARGE((AB87,AC87,AD87,AE87,AF87,AG87,AH87,AI87,AJ87),1)+LARGE((AB87,AC87,AD87,AE87,AF87,AG87,AH87,AI87,AJ87),2)+LARGE((AB87,AC87,AD87,AE87,AF87,AG87,AH87,AI87,AJ87),3)+LARGE((AB87,AC87,AD87,AE87,AF87,AG87,AH87,AI87,AJ87),4)+LARGE((AB87,AC87,AD87,AE87,AF87,AG87,AH87,AI87,AJ87),5)&amp;"@",""))</f>
        <v>20@</v>
      </c>
      <c r="Z87" s="186"/>
      <c r="AA87" s="7"/>
      <c r="AB87" s="7">
        <v>3</v>
      </c>
      <c r="AC87" s="7">
        <v>4</v>
      </c>
      <c r="AD87" s="7">
        <v>4</v>
      </c>
      <c r="AE87" s="7">
        <v>3</v>
      </c>
      <c r="AF87" s="7">
        <v>4</v>
      </c>
      <c r="AG87" s="7">
        <v>4</v>
      </c>
      <c r="AH87" s="7">
        <v>4</v>
      </c>
      <c r="AI87" s="7"/>
      <c r="AJ87" s="7" t="s">
        <v>464</v>
      </c>
      <c r="AK87" s="161" t="s">
        <v>1636</v>
      </c>
    </row>
    <row r="88" spans="1:37" s="162" customFormat="1" ht="55.25" customHeight="1">
      <c r="A88" s="51" t="s">
        <v>433</v>
      </c>
      <c r="B88" s="52" t="s">
        <v>63</v>
      </c>
      <c r="C88" s="163" t="s">
        <v>1461</v>
      </c>
      <c r="D88" s="164" t="s">
        <v>1462</v>
      </c>
      <c r="E88" s="186" t="s">
        <v>74</v>
      </c>
      <c r="F88" s="7">
        <v>56</v>
      </c>
      <c r="G88" s="7" t="s">
        <v>182</v>
      </c>
      <c r="H88" s="7"/>
      <c r="I88" s="186"/>
      <c r="J88" s="186"/>
      <c r="K88" s="186" t="str">
        <f>IF(表格1[[#This Row],[中(M)]]="","",IF(表格1[[#This Row],[計分方式]]="Best5",LARGE((N88,O88,P88,Q88,R88,S88,T88,U88,V88),1)+LARGE((N88,O88,P88,Q88,R88,S88,T88,U88,V88),2)+LARGE((N88,O88,P88,Q88,R88,S88,T88,U88,V88),3)+LARGE((N88,O88,P88,Q88,R88,S88,T88,U88,V88),4)+LARGE((N88,O88,P88,Q88,R88,S88,T88,U88,V88),5)&amp;"@",""))</f>
        <v>19@</v>
      </c>
      <c r="L88" s="186"/>
      <c r="M88" s="7"/>
      <c r="N88" s="7">
        <v>3</v>
      </c>
      <c r="O88" s="7">
        <v>4</v>
      </c>
      <c r="P88" s="7">
        <v>4</v>
      </c>
      <c r="Q88" s="7">
        <v>4</v>
      </c>
      <c r="R88" s="7">
        <v>4</v>
      </c>
      <c r="S88" s="7">
        <v>3</v>
      </c>
      <c r="T88" s="7" t="s">
        <v>464</v>
      </c>
      <c r="U88" s="7"/>
      <c r="V88" s="7" t="s">
        <v>464</v>
      </c>
      <c r="W88" s="186"/>
      <c r="X88" s="186"/>
      <c r="Y88" s="186" t="str">
        <f>IF(表格1[[#This Row],[中(LQ)]]="","",IF(表格1[[#This Row],[計分方式]]="Best5",LARGE((AB88,AC88,AD88,AE88,AF88,AG88,AH88,AI88,AJ88),1)+LARGE((AB88,AC88,AD88,AE88,AF88,AG88,AH88,AI88,AJ88),2)+LARGE((AB88,AC88,AD88,AE88,AF88,AG88,AH88,AI88,AJ88),3)+LARGE((AB88,AC88,AD88,AE88,AF88,AG88,AH88,AI88,AJ88),4)+LARGE((AB88,AC88,AD88,AE88,AF88,AG88,AH88,AI88,AJ88),5)&amp;"@",""))</f>
        <v>16@</v>
      </c>
      <c r="Z88" s="186"/>
      <c r="AA88" s="7"/>
      <c r="AB88" s="7">
        <v>3</v>
      </c>
      <c r="AC88" s="7">
        <v>3</v>
      </c>
      <c r="AD88" s="7">
        <v>4</v>
      </c>
      <c r="AE88" s="7">
        <v>3</v>
      </c>
      <c r="AF88" s="7">
        <v>3</v>
      </c>
      <c r="AG88" s="7">
        <v>2</v>
      </c>
      <c r="AH88" s="7" t="s">
        <v>464</v>
      </c>
      <c r="AI88" s="7"/>
      <c r="AJ88" s="7">
        <v>3</v>
      </c>
      <c r="AK88" s="52" t="s">
        <v>1640</v>
      </c>
    </row>
    <row r="89" spans="1:37" s="162" customFormat="1" ht="55.25" customHeight="1">
      <c r="A89" s="51" t="s">
        <v>436</v>
      </c>
      <c r="B89" s="52" t="s">
        <v>63</v>
      </c>
      <c r="C89" s="163" t="s">
        <v>437</v>
      </c>
      <c r="D89" s="164" t="s">
        <v>438</v>
      </c>
      <c r="E89" s="186" t="s">
        <v>74</v>
      </c>
      <c r="F89" s="7">
        <v>25</v>
      </c>
      <c r="G89" s="7" t="s">
        <v>182</v>
      </c>
      <c r="H89" s="7"/>
      <c r="I89" s="186"/>
      <c r="J89" s="186"/>
      <c r="K89" s="186" t="str">
        <f>IF(表格1[[#This Row],[中(M)]]="","",IF(表格1[[#This Row],[計分方式]]="Best5",LARGE((N89,O89,P89,Q89,R89,S89,T89,U89,V89),1)+LARGE((N89,O89,P89,Q89,R89,S89,T89,U89,V89),2)+LARGE((N89,O89,P89,Q89,R89,S89,T89,U89,V89),3)+LARGE((N89,O89,P89,Q89,R89,S89,T89,U89,V89),4)+LARGE((N89,O89,P89,Q89,R89,S89,T89,U89,V89),5)&amp;"@",""))</f>
        <v>22@</v>
      </c>
      <c r="L89" s="186"/>
      <c r="M89" s="7"/>
      <c r="N89" s="7">
        <v>4</v>
      </c>
      <c r="O89" s="7">
        <v>4</v>
      </c>
      <c r="P89" s="7">
        <v>5</v>
      </c>
      <c r="Q89" s="7">
        <v>5</v>
      </c>
      <c r="R89" s="7">
        <v>4</v>
      </c>
      <c r="S89" s="7">
        <v>4</v>
      </c>
      <c r="T89" s="7" t="s">
        <v>464</v>
      </c>
      <c r="U89" s="7"/>
      <c r="V89" s="7">
        <v>4</v>
      </c>
      <c r="W89" s="186"/>
      <c r="X89" s="186"/>
      <c r="Y89" s="186" t="str">
        <f>IF(表格1[[#This Row],[中(LQ)]]="","",IF(表格1[[#This Row],[計分方式]]="Best5",LARGE((AB89,AC89,AD89,AE89,AF89,AG89,AH89,AI89,AJ89),1)+LARGE((AB89,AC89,AD89,AE89,AF89,AG89,AH89,AI89,AJ89),2)+LARGE((AB89,AC89,AD89,AE89,AF89,AG89,AH89,AI89,AJ89),3)+LARGE((AB89,AC89,AD89,AE89,AF89,AG89,AH89,AI89,AJ89),4)+LARGE((AB89,AC89,AD89,AE89,AF89,AG89,AH89,AI89,AJ89),5)&amp;"@",""))</f>
        <v>21@</v>
      </c>
      <c r="Z89" s="186"/>
      <c r="AA89" s="7"/>
      <c r="AB89" s="7">
        <v>4</v>
      </c>
      <c r="AC89" s="7">
        <v>4</v>
      </c>
      <c r="AD89" s="7">
        <v>5</v>
      </c>
      <c r="AE89" s="7">
        <v>4</v>
      </c>
      <c r="AF89" s="7">
        <v>4</v>
      </c>
      <c r="AG89" s="7">
        <v>4</v>
      </c>
      <c r="AH89" s="7">
        <v>4</v>
      </c>
      <c r="AI89" s="7"/>
      <c r="AJ89" s="7" t="s">
        <v>464</v>
      </c>
      <c r="AK89" s="52" t="s">
        <v>1641</v>
      </c>
    </row>
    <row r="90" spans="1:37" s="174" customFormat="1" ht="55.25" customHeight="1">
      <c r="A90" s="51" t="s">
        <v>439</v>
      </c>
      <c r="B90" s="52" t="s">
        <v>63</v>
      </c>
      <c r="C90" s="163" t="s">
        <v>1463</v>
      </c>
      <c r="D90" s="164" t="s">
        <v>1464</v>
      </c>
      <c r="E90" s="186" t="s">
        <v>73</v>
      </c>
      <c r="F90" s="7">
        <v>61</v>
      </c>
      <c r="G90" s="7" t="s">
        <v>182</v>
      </c>
      <c r="H90" s="7"/>
      <c r="I90" s="186"/>
      <c r="J90" s="186"/>
      <c r="K90" s="186" t="str">
        <f>IF(表格1[[#This Row],[中(M)]]="","",IF(表格1[[#This Row],[計分方式]]="Best5",LARGE((N90,O90,P90,Q90,R90,S90,T90,U90,V90),1)+LARGE((N90,O90,P90,Q90,R90,S90,T90,U90,V90),2)+LARGE((N90,O90,P90,Q90,R90,S90,T90,U90,V90),3)+LARGE((N90,O90,P90,Q90,R90,S90,T90,U90,V90),4)+LARGE((N90,O90,P90,Q90,R90,S90,T90,U90,V90),5)&amp;"@",""))</f>
        <v>19@</v>
      </c>
      <c r="L90" s="186"/>
      <c r="M90" s="7"/>
      <c r="N90" s="7">
        <v>3</v>
      </c>
      <c r="O90" s="7">
        <v>3</v>
      </c>
      <c r="P90" s="7">
        <v>5</v>
      </c>
      <c r="Q90" s="7">
        <v>2</v>
      </c>
      <c r="R90" s="7">
        <v>5</v>
      </c>
      <c r="S90" s="7">
        <v>3</v>
      </c>
      <c r="T90" s="7" t="s">
        <v>464</v>
      </c>
      <c r="U90" s="7"/>
      <c r="V90" s="7">
        <v>3</v>
      </c>
      <c r="W90" s="186"/>
      <c r="X90" s="186"/>
      <c r="Y90" s="186" t="str">
        <f>IF(表格1[[#This Row],[中(LQ)]]="","",IF(表格1[[#This Row],[計分方式]]="Best5",LARGE((AB90,AC90,AD90,AE90,AF90,AG90,AH90,AI90,AJ90),1)+LARGE((AB90,AC90,AD90,AE90,AF90,AG90,AH90,AI90,AJ90),2)+LARGE((AB90,AC90,AD90,AE90,AF90,AG90,AH90,AI90,AJ90),3)+LARGE((AB90,AC90,AD90,AE90,AF90,AG90,AH90,AI90,AJ90),4)+LARGE((AB90,AC90,AD90,AE90,AF90,AG90,AH90,AI90,AJ90),5)&amp;"@",""))</f>
        <v>18@</v>
      </c>
      <c r="Z90" s="186"/>
      <c r="AA90" s="7"/>
      <c r="AB90" s="7">
        <v>3</v>
      </c>
      <c r="AC90" s="7">
        <v>4</v>
      </c>
      <c r="AD90" s="7">
        <v>4</v>
      </c>
      <c r="AE90" s="7">
        <v>4</v>
      </c>
      <c r="AF90" s="7">
        <v>3</v>
      </c>
      <c r="AG90" s="7">
        <v>3</v>
      </c>
      <c r="AH90" s="7" t="s">
        <v>464</v>
      </c>
      <c r="AI90" s="7"/>
      <c r="AJ90" s="7" t="s">
        <v>464</v>
      </c>
      <c r="AK90" s="52" t="s">
        <v>1642</v>
      </c>
    </row>
    <row r="91" spans="1:37" s="174" customFormat="1" ht="55.25" customHeight="1">
      <c r="A91" s="51" t="s">
        <v>442</v>
      </c>
      <c r="B91" s="52" t="s">
        <v>63</v>
      </c>
      <c r="C91" s="163" t="s">
        <v>1465</v>
      </c>
      <c r="D91" s="164" t="s">
        <v>1466</v>
      </c>
      <c r="E91" s="186" t="s">
        <v>73</v>
      </c>
      <c r="F91" s="7">
        <v>68</v>
      </c>
      <c r="G91" s="7" t="s">
        <v>182</v>
      </c>
      <c r="H91" s="7"/>
      <c r="I91" s="186"/>
      <c r="J91" s="186"/>
      <c r="K91" s="186" t="str">
        <f>IF(表格1[[#This Row],[中(M)]]="","",IF(表格1[[#This Row],[計分方式]]="Best5",LARGE((N91,O91,P91,Q91,R91,S91,T91,U91,V91),1)+LARGE((N91,O91,P91,Q91,R91,S91,T91,U91,V91),2)+LARGE((N91,O91,P91,Q91,R91,S91,T91,U91,V91),3)+LARGE((N91,O91,P91,Q91,R91,S91,T91,U91,V91),4)+LARGE((N91,O91,P91,Q91,R91,S91,T91,U91,V91),5)&amp;"@",""))</f>
        <v>20@</v>
      </c>
      <c r="L91" s="186"/>
      <c r="M91" s="7"/>
      <c r="N91" s="7">
        <v>4</v>
      </c>
      <c r="O91" s="7">
        <v>4</v>
      </c>
      <c r="P91" s="7">
        <v>4</v>
      </c>
      <c r="Q91" s="7">
        <v>4</v>
      </c>
      <c r="R91" s="7">
        <v>4</v>
      </c>
      <c r="S91" s="7">
        <v>4</v>
      </c>
      <c r="T91" s="7" t="s">
        <v>464</v>
      </c>
      <c r="U91" s="7"/>
      <c r="V91" s="7">
        <v>3</v>
      </c>
      <c r="W91" s="186"/>
      <c r="X91" s="186"/>
      <c r="Y91" s="186" t="str">
        <f>IF(表格1[[#This Row],[中(LQ)]]="","",IF(表格1[[#This Row],[計分方式]]="Best5",LARGE((AB91,AC91,AD91,AE91,AF91,AG91,AH91,AI91,AJ91),1)+LARGE((AB91,AC91,AD91,AE91,AF91,AG91,AH91,AI91,AJ91),2)+LARGE((AB91,AC91,AD91,AE91,AF91,AG91,AH91,AI91,AJ91),3)+LARGE((AB91,AC91,AD91,AE91,AF91,AG91,AH91,AI91,AJ91),4)+LARGE((AB91,AC91,AD91,AE91,AF91,AG91,AH91,AI91,AJ91),5)&amp;"@",""))</f>
        <v>18@</v>
      </c>
      <c r="Z91" s="186"/>
      <c r="AA91" s="7"/>
      <c r="AB91" s="7">
        <v>3</v>
      </c>
      <c r="AC91" s="7">
        <v>3</v>
      </c>
      <c r="AD91" s="7">
        <v>4</v>
      </c>
      <c r="AE91" s="7">
        <v>3</v>
      </c>
      <c r="AF91" s="7">
        <v>4</v>
      </c>
      <c r="AG91" s="7">
        <v>3</v>
      </c>
      <c r="AH91" s="7" t="s">
        <v>464</v>
      </c>
      <c r="AI91" s="7"/>
      <c r="AJ91" s="7">
        <v>4</v>
      </c>
      <c r="AK91" s="52" t="s">
        <v>1642</v>
      </c>
    </row>
    <row r="92" spans="1:37" s="162" customFormat="1" ht="55.25" customHeight="1">
      <c r="A92" s="59" t="s">
        <v>445</v>
      </c>
      <c r="B92" s="53" t="s">
        <v>63</v>
      </c>
      <c r="C92" s="80" t="s">
        <v>446</v>
      </c>
      <c r="D92" s="81" t="s">
        <v>447</v>
      </c>
      <c r="E92" s="189" t="s">
        <v>73</v>
      </c>
      <c r="F92" s="188">
        <v>37</v>
      </c>
      <c r="G92" s="188" t="s">
        <v>182</v>
      </c>
      <c r="H92" s="188">
        <v>21.2</v>
      </c>
      <c r="I92" s="189"/>
      <c r="J92" s="189"/>
      <c r="K92" s="189"/>
      <c r="L92" s="189"/>
      <c r="M92" s="188"/>
      <c r="N92" s="188">
        <v>5</v>
      </c>
      <c r="O92" s="188">
        <v>4</v>
      </c>
      <c r="P92" s="188">
        <v>4</v>
      </c>
      <c r="Q92" s="188">
        <v>4</v>
      </c>
      <c r="R92" s="188">
        <v>4</v>
      </c>
      <c r="S92" s="188">
        <v>3</v>
      </c>
      <c r="T92" s="188"/>
      <c r="U92" s="188"/>
      <c r="V92" s="188"/>
      <c r="W92" s="189"/>
      <c r="X92" s="189"/>
      <c r="Y92" s="189"/>
      <c r="Z92" s="189"/>
      <c r="AA92" s="188"/>
      <c r="AB92" s="188">
        <v>4</v>
      </c>
      <c r="AC92" s="188">
        <v>4</v>
      </c>
      <c r="AD92" s="188">
        <v>4</v>
      </c>
      <c r="AE92" s="188">
        <v>5</v>
      </c>
      <c r="AF92" s="188">
        <v>4</v>
      </c>
      <c r="AG92" s="188">
        <v>4</v>
      </c>
      <c r="AH92" s="188">
        <v>3</v>
      </c>
      <c r="AI92" s="188"/>
      <c r="AJ92" s="188"/>
      <c r="AK92" s="71" t="s">
        <v>448</v>
      </c>
    </row>
    <row r="93" spans="1:37" s="162" customFormat="1" ht="55.25" customHeight="1">
      <c r="A93" s="51" t="s">
        <v>449</v>
      </c>
      <c r="B93" s="52" t="s">
        <v>63</v>
      </c>
      <c r="C93" s="163" t="s">
        <v>450</v>
      </c>
      <c r="D93" s="164" t="s">
        <v>451</v>
      </c>
      <c r="E93" s="186" t="s">
        <v>73</v>
      </c>
      <c r="F93" s="7">
        <v>40</v>
      </c>
      <c r="G93" s="7" t="s">
        <v>205</v>
      </c>
      <c r="H93" s="7"/>
      <c r="I93" s="186"/>
      <c r="J93" s="186"/>
      <c r="K93" s="186"/>
      <c r="L93" s="186"/>
      <c r="M93" s="7"/>
      <c r="N93" s="7">
        <v>4</v>
      </c>
      <c r="O93" s="7">
        <v>4</v>
      </c>
      <c r="P93" s="7">
        <v>3</v>
      </c>
      <c r="Q93" s="7">
        <v>4</v>
      </c>
      <c r="R93" s="7">
        <v>5</v>
      </c>
      <c r="S93" s="7">
        <v>3</v>
      </c>
      <c r="T93" s="7">
        <v>3</v>
      </c>
      <c r="U93" s="7"/>
      <c r="V93" s="7" t="s">
        <v>464</v>
      </c>
      <c r="W93" s="186"/>
      <c r="X93" s="186"/>
      <c r="Y93" s="186"/>
      <c r="Z93" s="186"/>
      <c r="AA93" s="7"/>
      <c r="AB93" s="7">
        <v>5</v>
      </c>
      <c r="AC93" s="7">
        <v>3</v>
      </c>
      <c r="AD93" s="7">
        <v>3</v>
      </c>
      <c r="AE93" s="7">
        <v>4</v>
      </c>
      <c r="AF93" s="7">
        <v>4</v>
      </c>
      <c r="AG93" s="7">
        <v>4</v>
      </c>
      <c r="AH93" s="7" t="s">
        <v>464</v>
      </c>
      <c r="AI93" s="7"/>
      <c r="AJ93" s="7" t="s">
        <v>464</v>
      </c>
      <c r="AK93" s="165" t="s">
        <v>1643</v>
      </c>
    </row>
    <row r="94" spans="1:37" s="162" customFormat="1" ht="55.25" customHeight="1">
      <c r="A94" s="51" t="s">
        <v>452</v>
      </c>
      <c r="B94" s="52" t="s">
        <v>63</v>
      </c>
      <c r="C94" s="163" t="s">
        <v>1468</v>
      </c>
      <c r="D94" s="164" t="s">
        <v>1469</v>
      </c>
      <c r="E94" s="186" t="s">
        <v>73</v>
      </c>
      <c r="F94" s="7">
        <v>47</v>
      </c>
      <c r="G94" s="7" t="s">
        <v>116</v>
      </c>
      <c r="H94" s="7"/>
      <c r="I94" s="186"/>
      <c r="J94" s="186" t="str">
        <f>IF(表格1[[#This Row],[中(M)]]="","",IF(表格1[[#This Row],[計分方式]]="4C+2X",SUM(N94:Q94)+LARGE(R94:V94,1)+LARGE(R94:V94,2)&amp;"@",""))</f>
        <v>26@</v>
      </c>
      <c r="K94" s="186"/>
      <c r="L94" s="186"/>
      <c r="M94" s="7"/>
      <c r="N94" s="7">
        <v>4</v>
      </c>
      <c r="O94" s="7">
        <v>3</v>
      </c>
      <c r="P94" s="7">
        <v>6</v>
      </c>
      <c r="Q94" s="7">
        <v>3</v>
      </c>
      <c r="R94" s="7">
        <v>5</v>
      </c>
      <c r="S94" s="7">
        <v>4</v>
      </c>
      <c r="T94" s="7" t="s">
        <v>464</v>
      </c>
      <c r="U94" s="7"/>
      <c r="V94" s="7">
        <v>5</v>
      </c>
      <c r="W94" s="186"/>
      <c r="X94" s="186" t="str">
        <f>IF(表格1[[#This Row],[中(LQ)]]="","",IF(表格1[[#This Row],[計分方式]]="4C+2X",SUM(AB94:AE94)+LARGE(AF94:AJ94,1)+LARGE(AF94:AJ94,2)&amp;"@",""))</f>
        <v>26@</v>
      </c>
      <c r="Y94" s="186"/>
      <c r="Z94" s="186"/>
      <c r="AA94" s="7"/>
      <c r="AB94" s="7">
        <v>5</v>
      </c>
      <c r="AC94" s="7">
        <v>3</v>
      </c>
      <c r="AD94" s="7">
        <v>4</v>
      </c>
      <c r="AE94" s="7">
        <v>4</v>
      </c>
      <c r="AF94" s="7">
        <v>6</v>
      </c>
      <c r="AG94" s="7">
        <v>4</v>
      </c>
      <c r="AH94" s="7" t="s">
        <v>464</v>
      </c>
      <c r="AI94" s="7"/>
      <c r="AJ94" s="7" t="s">
        <v>464</v>
      </c>
      <c r="AK94" s="161"/>
    </row>
    <row r="95" spans="1:37" s="179" customFormat="1" ht="55.25" customHeight="1">
      <c r="A95" s="51" t="s">
        <v>455</v>
      </c>
      <c r="B95" s="52" t="s">
        <v>63</v>
      </c>
      <c r="C95" s="163" t="s">
        <v>456</v>
      </c>
      <c r="D95" s="164" t="s">
        <v>457</v>
      </c>
      <c r="E95" s="186" t="s">
        <v>74</v>
      </c>
      <c r="F95" s="7">
        <v>54</v>
      </c>
      <c r="G95" s="7" t="s">
        <v>126</v>
      </c>
      <c r="H95" s="7"/>
      <c r="I95" s="186"/>
      <c r="J95" s="186"/>
      <c r="K95" s="186"/>
      <c r="L95" s="186" t="str">
        <f>IF(表格1[[#This Row],[中(M)]]="","",IF(表格1[[#This Row],[計分方式]]="Best6",LARGE((N95,O95,P95,Q95,R95,S95,T95,U95,V95),1)+LARGE((N95,O95,P95,Q95,R95,S95,T95,U95,V95),2)+LARGE((N95,O95,P95,Q95,R95,S95,T95,U95,V95),3)+LARGE((N95,O95,P95,Q95,R95,S95,T95,U95,V95),4)+LARGE((N95,O95,P95,Q95,R95,S95,T95,U95,V95),5)+LARGE((N95,O95,P95,Q95,R95,S95,T95,U95,V95),6)&amp;"@",""))</f>
        <v>32@</v>
      </c>
      <c r="M95" s="7"/>
      <c r="N95" s="7">
        <v>5</v>
      </c>
      <c r="O95" s="7">
        <v>4</v>
      </c>
      <c r="P95" s="7">
        <v>6</v>
      </c>
      <c r="Q95" s="7">
        <v>5</v>
      </c>
      <c r="R95" s="7">
        <v>6</v>
      </c>
      <c r="S95" s="7">
        <v>5</v>
      </c>
      <c r="T95" s="7" t="s">
        <v>464</v>
      </c>
      <c r="U95" s="7"/>
      <c r="V95" s="7">
        <v>5</v>
      </c>
      <c r="W95" s="186"/>
      <c r="X95" s="186"/>
      <c r="Y95" s="186"/>
      <c r="Z95" s="186" t="str">
        <f>IF(表格1[[#This Row],[中(LQ)]]="","",IF(表格1[[#This Row],[計分方式]]="Best6",LARGE((AB95,AC95,AD95,AE95,AF95,AG95,AH95,AI95,AJ95),1)+LARGE((AB95,AC95,AD95,AE95,AF95,AG95,AH95,AI95,AJ95),2)+LARGE((AB95,AC95,AD95,AE95,AF95,AG95,AH95,AI95,AJ95),3)+LARGE((AB95,AC95,AD95,AE95,AF95,AG95,AH95,AI95,AJ95),4)+LARGE((AB95,AC95,AD95,AE95,AF95,AG95,AH95,AI95,AJ95),5)+LARGE((AB95,AC95,AD95,AE95,AF95,AG95,AH95,AI95,AJ95),6)&amp;"@",""))</f>
        <v>32@</v>
      </c>
      <c r="AA95" s="7"/>
      <c r="AB95" s="7">
        <v>6</v>
      </c>
      <c r="AC95" s="7">
        <v>4</v>
      </c>
      <c r="AD95" s="7">
        <v>5</v>
      </c>
      <c r="AE95" s="7">
        <v>6</v>
      </c>
      <c r="AF95" s="7">
        <v>6</v>
      </c>
      <c r="AG95" s="7">
        <v>5</v>
      </c>
      <c r="AH95" s="7" t="s">
        <v>464</v>
      </c>
      <c r="AI95" s="7"/>
      <c r="AJ95" s="7">
        <v>2</v>
      </c>
      <c r="AK95" s="161" t="s">
        <v>1632</v>
      </c>
    </row>
    <row r="96" spans="1:37" s="179" customFormat="1" ht="55.25" customHeight="1">
      <c r="A96" s="51" t="s">
        <v>458</v>
      </c>
      <c r="B96" s="52" t="s">
        <v>63</v>
      </c>
      <c r="C96" s="163" t="s">
        <v>1470</v>
      </c>
      <c r="D96" s="164" t="s">
        <v>1471</v>
      </c>
      <c r="E96" s="186" t="s">
        <v>73</v>
      </c>
      <c r="F96" s="7">
        <v>83</v>
      </c>
      <c r="G96" s="7" t="s">
        <v>182</v>
      </c>
      <c r="H96" s="7"/>
      <c r="I96" s="186"/>
      <c r="J96" s="186"/>
      <c r="K96" s="186" t="str">
        <f>IF(表格1[[#This Row],[中(M)]]="","",IF(表格1[[#This Row],[計分方式]]="Best5",LARGE((N96,O96,P96,Q96,R96,S96,T96,U96,V96),1)+LARGE((N96,O96,P96,Q96,R96,S96,T96,U96,V96),2)+LARGE((N96,O96,P96,Q96,R96,S96,T96,U96,V96),3)+LARGE((N96,O96,P96,Q96,R96,S96,T96,U96,V96),4)+LARGE((N96,O96,P96,Q96,R96,S96,T96,U96,V96),5)&amp;"@",""))</f>
        <v>20@</v>
      </c>
      <c r="L96" s="186"/>
      <c r="M96" s="7"/>
      <c r="N96" s="7">
        <v>4</v>
      </c>
      <c r="O96" s="7">
        <v>4</v>
      </c>
      <c r="P96" s="7">
        <v>3</v>
      </c>
      <c r="Q96" s="7">
        <v>3</v>
      </c>
      <c r="R96" s="7">
        <v>4</v>
      </c>
      <c r="S96" s="7">
        <v>4</v>
      </c>
      <c r="T96" s="7">
        <v>4</v>
      </c>
      <c r="U96" s="7"/>
      <c r="V96" s="7" t="s">
        <v>464</v>
      </c>
      <c r="W96" s="186"/>
      <c r="X96" s="186"/>
      <c r="Y96" s="186" t="str">
        <f>IF(表格1[[#This Row],[中(LQ)]]="","",IF(表格1[[#This Row],[計分方式]]="Best5",LARGE((AB96,AC96,AD96,AE96,AF96,AG96,AH96,AI96,AJ96),1)+LARGE((AB96,AC96,AD96,AE96,AF96,AG96,AH96,AI96,AJ96),2)+LARGE((AB96,AC96,AD96,AE96,AF96,AG96,AH96,AI96,AJ96),3)+LARGE((AB96,AC96,AD96,AE96,AF96,AG96,AH96,AI96,AJ96),4)+LARGE((AB96,AC96,AD96,AE96,AF96,AG96,AH96,AI96,AJ96),5)&amp;"@",""))</f>
        <v>19@</v>
      </c>
      <c r="Z96" s="186"/>
      <c r="AA96" s="7"/>
      <c r="AB96" s="7">
        <v>3</v>
      </c>
      <c r="AC96" s="7">
        <v>3</v>
      </c>
      <c r="AD96" s="7">
        <v>2</v>
      </c>
      <c r="AE96" s="7">
        <v>4</v>
      </c>
      <c r="AF96" s="7">
        <v>5</v>
      </c>
      <c r="AG96" s="7">
        <v>4</v>
      </c>
      <c r="AH96" s="7" t="s">
        <v>464</v>
      </c>
      <c r="AI96" s="7"/>
      <c r="AJ96" s="7" t="s">
        <v>464</v>
      </c>
      <c r="AK96" s="52" t="s">
        <v>1644</v>
      </c>
    </row>
    <row r="97" spans="1:37" s="179" customFormat="1" ht="55.25" customHeight="1">
      <c r="A97" s="72" t="s">
        <v>1472</v>
      </c>
      <c r="B97" s="155" t="s">
        <v>63</v>
      </c>
      <c r="C97" s="156" t="s">
        <v>1473</v>
      </c>
      <c r="D97" s="157" t="s">
        <v>1474</v>
      </c>
      <c r="E97" s="191" t="s">
        <v>73</v>
      </c>
      <c r="F97" s="187">
        <v>20</v>
      </c>
      <c r="G97" s="187"/>
      <c r="H97" s="187"/>
      <c r="I97" s="191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55" t="s">
        <v>1645</v>
      </c>
    </row>
    <row r="98" spans="1:37" s="162" customFormat="1" ht="55.25" customHeight="1">
      <c r="A98" s="72" t="s">
        <v>1476</v>
      </c>
      <c r="B98" s="155" t="s">
        <v>63</v>
      </c>
      <c r="C98" s="156" t="s">
        <v>1477</v>
      </c>
      <c r="D98" s="157" t="s">
        <v>1478</v>
      </c>
      <c r="E98" s="191" t="s">
        <v>1742</v>
      </c>
      <c r="F98" s="187">
        <v>37</v>
      </c>
      <c r="G98" s="187" t="s">
        <v>205</v>
      </c>
      <c r="H98" s="187"/>
      <c r="I98" s="191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55" t="s">
        <v>1646</v>
      </c>
    </row>
    <row r="99" spans="1:37" s="174" customFormat="1" ht="55.25" customHeight="1">
      <c r="A99" s="51" t="s">
        <v>461</v>
      </c>
      <c r="B99" s="52" t="s">
        <v>63</v>
      </c>
      <c r="C99" s="52" t="s">
        <v>462</v>
      </c>
      <c r="D99" s="160" t="s">
        <v>55</v>
      </c>
      <c r="E99" s="7" t="s">
        <v>74</v>
      </c>
      <c r="F99" s="7">
        <v>70</v>
      </c>
      <c r="G99" s="7" t="s">
        <v>314</v>
      </c>
      <c r="H99" s="7"/>
      <c r="I99" s="186"/>
      <c r="J99" s="186" t="str">
        <f>IF(表格1[[#This Row],[中(M)]]="","",IF(表格1[[#This Row],[計分方式]]="4C+2X",SUM(N99:Q99)+LARGE(R99:V99,1)+LARGE(R99:V99,2)&amp;"@",""))</f>
        <v>26@</v>
      </c>
      <c r="K99" s="186"/>
      <c r="L99" s="186"/>
      <c r="M99" s="7"/>
      <c r="N99" s="7">
        <v>5</v>
      </c>
      <c r="O99" s="7">
        <v>4</v>
      </c>
      <c r="P99" s="7">
        <v>4</v>
      </c>
      <c r="Q99" s="7">
        <v>4</v>
      </c>
      <c r="R99" s="7">
        <v>5</v>
      </c>
      <c r="S99" s="7">
        <v>4</v>
      </c>
      <c r="T99" s="7">
        <v>4</v>
      </c>
      <c r="U99" s="7"/>
      <c r="V99" s="7" t="s">
        <v>464</v>
      </c>
      <c r="W99" s="186"/>
      <c r="X99" s="186" t="str">
        <f>IF(表格1[[#This Row],[中(LQ)]]="","",IF(表格1[[#This Row],[計分方式]]="4C+2X",SUM(AB99:AE99)+LARGE(AF99:AJ99,1)+LARGE(AF99:AJ99,2)&amp;"@",""))</f>
        <v>26@</v>
      </c>
      <c r="Y99" s="186"/>
      <c r="Z99" s="186"/>
      <c r="AA99" s="7"/>
      <c r="AB99" s="7">
        <v>4</v>
      </c>
      <c r="AC99" s="7">
        <v>3</v>
      </c>
      <c r="AD99" s="7">
        <v>6</v>
      </c>
      <c r="AE99" s="7">
        <v>4</v>
      </c>
      <c r="AF99" s="7">
        <v>4</v>
      </c>
      <c r="AG99" s="7">
        <v>4</v>
      </c>
      <c r="AH99" s="7" t="s">
        <v>464</v>
      </c>
      <c r="AI99" s="7"/>
      <c r="AJ99" s="7">
        <v>5</v>
      </c>
      <c r="AK99" s="161" t="s">
        <v>463</v>
      </c>
    </row>
    <row r="100" spans="1:37" s="174" customFormat="1" ht="55.25" customHeight="1">
      <c r="A100" s="51" t="s">
        <v>466</v>
      </c>
      <c r="B100" s="52" t="s">
        <v>63</v>
      </c>
      <c r="C100" s="52" t="s">
        <v>467</v>
      </c>
      <c r="D100" s="160" t="s">
        <v>468</v>
      </c>
      <c r="E100" s="7" t="s">
        <v>74</v>
      </c>
      <c r="F100" s="7">
        <v>60</v>
      </c>
      <c r="G100" s="7" t="s">
        <v>337</v>
      </c>
      <c r="H100" s="7"/>
      <c r="I100" s="186"/>
      <c r="J100" s="186"/>
      <c r="K100" s="186"/>
      <c r="L100" s="186" t="str">
        <f>IF(表格1[[#This Row],[中(M)]]="","",IF(表格1[[#This Row],[計分方式]]="Best6",LARGE((N100,O100,P100,Q100,R100,S100,T100,U100,V100),1)+LARGE((N100,O100,P100,Q100,R100,S100,T100,U100,V100),2)+LARGE((N100,O100,P100,Q100,R100,S100,T100,U100,V100),3)+LARGE((N100,O100,P100,Q100,R100,S100,T100,U100,V100),4)+LARGE((N100,O100,P100,Q100,R100,S100,T100,U100,V100),5)+LARGE((N100,O100,P100,Q100,R100,S100,T100,U100,V100),6)&amp;"@",""))</f>
        <v>32@</v>
      </c>
      <c r="M100" s="7"/>
      <c r="N100" s="7">
        <v>4</v>
      </c>
      <c r="O100" s="7">
        <v>6</v>
      </c>
      <c r="P100" s="7">
        <v>4</v>
      </c>
      <c r="Q100" s="7">
        <v>2</v>
      </c>
      <c r="R100" s="7">
        <v>6</v>
      </c>
      <c r="S100" s="7">
        <v>6</v>
      </c>
      <c r="T100" s="7">
        <v>6</v>
      </c>
      <c r="U100" s="7"/>
      <c r="V100" s="7" t="s">
        <v>464</v>
      </c>
      <c r="W100" s="186"/>
      <c r="X100" s="186"/>
      <c r="Y100" s="186"/>
      <c r="Z100" s="186" t="str">
        <f>IF(表格1[[#This Row],[中(LQ)]]="","",IF(表格1[[#This Row],[計分方式]]="Best6",LARGE((AB100,AC100,AD100,AE100,AF100,AG100,AH100,AI100,AJ100),1)+LARGE((AB100,AC100,AD100,AE100,AF100,AG100,AH100,AI100,AJ100),2)+LARGE((AB100,AC100,AD100,AE100,AF100,AG100,AH100,AI100,AJ100),3)+LARGE((AB100,AC100,AD100,AE100,AF100,AG100,AH100,AI100,AJ100),4)+LARGE((AB100,AC100,AD100,AE100,AF100,AG100,AH100,AI100,AJ100),5)+LARGE((AB100,AC100,AD100,AE100,AF100,AG100,AH100,AI100,AJ100),6)&amp;"@",""))</f>
        <v>29@</v>
      </c>
      <c r="AA100" s="7"/>
      <c r="AB100" s="7">
        <v>4</v>
      </c>
      <c r="AC100" s="7">
        <v>4</v>
      </c>
      <c r="AD100" s="7">
        <v>5</v>
      </c>
      <c r="AE100" s="7">
        <v>4</v>
      </c>
      <c r="AF100" s="7">
        <v>5</v>
      </c>
      <c r="AG100" s="7">
        <v>5</v>
      </c>
      <c r="AH100" s="7" t="s">
        <v>464</v>
      </c>
      <c r="AI100" s="7"/>
      <c r="AJ100" s="7">
        <v>6</v>
      </c>
      <c r="AK100" s="161" t="s">
        <v>469</v>
      </c>
    </row>
    <row r="101" spans="1:37" s="162" customFormat="1" ht="55.25" customHeight="1">
      <c r="A101" s="59" t="s">
        <v>470</v>
      </c>
      <c r="B101" s="53" t="s">
        <v>63</v>
      </c>
      <c r="C101" s="53" t="s">
        <v>471</v>
      </c>
      <c r="D101" s="64" t="s">
        <v>472</v>
      </c>
      <c r="E101" s="188" t="s">
        <v>143</v>
      </c>
      <c r="F101" s="188">
        <v>93</v>
      </c>
      <c r="G101" s="188" t="s">
        <v>361</v>
      </c>
      <c r="H101" s="188">
        <v>20.399999999999999</v>
      </c>
      <c r="I101" s="189"/>
      <c r="J101" s="189"/>
      <c r="K101" s="189"/>
      <c r="L101" s="189"/>
      <c r="M101" s="188"/>
      <c r="N101" s="188">
        <v>4</v>
      </c>
      <c r="O101" s="188">
        <v>4</v>
      </c>
      <c r="P101" s="188">
        <v>4</v>
      </c>
      <c r="Q101" s="188">
        <v>4</v>
      </c>
      <c r="R101" s="188">
        <v>4</v>
      </c>
      <c r="S101" s="188">
        <v>4</v>
      </c>
      <c r="T101" s="188" t="s">
        <v>464</v>
      </c>
      <c r="U101" s="188" t="s">
        <v>464</v>
      </c>
      <c r="V101" s="188" t="s">
        <v>464</v>
      </c>
      <c r="W101" s="189"/>
      <c r="X101" s="189"/>
      <c r="Y101" s="189"/>
      <c r="Z101" s="189"/>
      <c r="AA101" s="188"/>
      <c r="AB101" s="188">
        <v>4</v>
      </c>
      <c r="AC101" s="188">
        <v>4</v>
      </c>
      <c r="AD101" s="188">
        <v>4</v>
      </c>
      <c r="AE101" s="188">
        <v>3</v>
      </c>
      <c r="AF101" s="188">
        <v>4</v>
      </c>
      <c r="AG101" s="188">
        <v>3</v>
      </c>
      <c r="AH101" s="188" t="s">
        <v>464</v>
      </c>
      <c r="AI101" s="188" t="s">
        <v>464</v>
      </c>
      <c r="AJ101" s="188">
        <v>2</v>
      </c>
      <c r="AK101" s="71" t="s">
        <v>473</v>
      </c>
    </row>
    <row r="102" spans="1:37" s="162" customFormat="1" ht="55.25" customHeight="1">
      <c r="A102" s="51" t="s">
        <v>474</v>
      </c>
      <c r="B102" s="52" t="s">
        <v>63</v>
      </c>
      <c r="C102" s="52" t="s">
        <v>1479</v>
      </c>
      <c r="D102" s="160" t="s">
        <v>1480</v>
      </c>
      <c r="E102" s="7" t="s">
        <v>143</v>
      </c>
      <c r="F102" s="7">
        <v>53</v>
      </c>
      <c r="G102" s="7" t="s">
        <v>361</v>
      </c>
      <c r="H102" s="7"/>
      <c r="I102" s="186"/>
      <c r="J102" s="186"/>
      <c r="K102" s="186" t="str">
        <f>IF(表格1[[#This Row],[中(M)]]="","",IF(表格1[[#This Row],[計分方式]]="Best5",LARGE((N102,O102,P102,Q102,R102,S102,T102,U102,V102),1)+LARGE((N102,O102,P102,Q102,R102,S102,T102,U102,V102),2)+LARGE((N102,O102,P102,Q102,R102,S102,T102,U102,V102),3)+LARGE((N102,O102,P102,Q102,R102,S102,T102,U102,V102),4)+LARGE((N102,O102,P102,Q102,R102,S102,T102,U102,V102),5)&amp;"@",""))</f>
        <v>20@</v>
      </c>
      <c r="L102" s="186"/>
      <c r="M102" s="7"/>
      <c r="N102" s="7">
        <v>3</v>
      </c>
      <c r="O102" s="7">
        <v>4</v>
      </c>
      <c r="P102" s="7">
        <v>4</v>
      </c>
      <c r="Q102" s="7">
        <v>3</v>
      </c>
      <c r="R102" s="7">
        <v>4</v>
      </c>
      <c r="S102" s="7">
        <v>4</v>
      </c>
      <c r="T102" s="7">
        <v>4</v>
      </c>
      <c r="U102" s="7"/>
      <c r="V102" s="7" t="s">
        <v>464</v>
      </c>
      <c r="W102" s="186"/>
      <c r="X102" s="186"/>
      <c r="Y102" s="186" t="str">
        <f>IF(表格1[[#This Row],[中(LQ)]]="","",IF(表格1[[#This Row],[計分方式]]="Best5",LARGE((AB102,AC102,AD102,AE102,AF102,AG102,AH102,AI102,AJ102),1)+LARGE((AB102,AC102,AD102,AE102,AF102,AG102,AH102,AI102,AJ102),2)+LARGE((AB102,AC102,AD102,AE102,AF102,AG102,AH102,AI102,AJ102),3)+LARGE((AB102,AC102,AD102,AE102,AF102,AG102,AH102,AI102,AJ102),4)+LARGE((AB102,AC102,AD102,AE102,AF102,AG102,AH102,AI102,AJ102),5)&amp;"@",""))</f>
        <v>17@</v>
      </c>
      <c r="Z102" s="186"/>
      <c r="AA102" s="7"/>
      <c r="AB102" s="7">
        <v>3</v>
      </c>
      <c r="AC102" s="7">
        <v>3</v>
      </c>
      <c r="AD102" s="7">
        <v>5</v>
      </c>
      <c r="AE102" s="7">
        <v>3</v>
      </c>
      <c r="AF102" s="7">
        <v>3</v>
      </c>
      <c r="AG102" s="7">
        <v>3</v>
      </c>
      <c r="AH102" s="7" t="s">
        <v>464</v>
      </c>
      <c r="AI102" s="7"/>
      <c r="AJ102" s="7" t="s">
        <v>464</v>
      </c>
      <c r="AK102" s="161" t="s">
        <v>477</v>
      </c>
    </row>
    <row r="103" spans="1:37" s="162" customFormat="1" ht="55.25" customHeight="1">
      <c r="A103" s="51" t="s">
        <v>478</v>
      </c>
      <c r="B103" s="52" t="s">
        <v>63</v>
      </c>
      <c r="C103" s="52" t="s">
        <v>1481</v>
      </c>
      <c r="D103" s="160" t="s">
        <v>1482</v>
      </c>
      <c r="E103" s="7" t="s">
        <v>73</v>
      </c>
      <c r="F103" s="7">
        <v>81</v>
      </c>
      <c r="G103" s="7" t="s">
        <v>361</v>
      </c>
      <c r="H103" s="7"/>
      <c r="I103" s="186"/>
      <c r="J103" s="186"/>
      <c r="K103" s="186" t="str">
        <f>IF(表格1[[#This Row],[中(M)]]="","",IF(表格1[[#This Row],[計分方式]]="Best5",LARGE((N103,O103,P103,Q103,R103,S103,T103,U103,V103),1)+LARGE((N103,O103,P103,Q103,R103,S103,T103,U103,V103),2)+LARGE((N103,O103,P103,Q103,R103,S103,T103,U103,V103),3)+LARGE((N103,O103,P103,Q103,R103,S103,T103,U103,V103),4)+LARGE((N103,O103,P103,Q103,R103,S103,T103,U103,V103),5)&amp;"@",""))</f>
        <v>20@</v>
      </c>
      <c r="L103" s="186"/>
      <c r="M103" s="7"/>
      <c r="N103" s="7">
        <v>3</v>
      </c>
      <c r="O103" s="7">
        <v>4</v>
      </c>
      <c r="P103" s="7">
        <v>3</v>
      </c>
      <c r="Q103" s="7">
        <v>6</v>
      </c>
      <c r="R103" s="7">
        <v>4</v>
      </c>
      <c r="S103" s="7">
        <v>3</v>
      </c>
      <c r="T103" s="7" t="s">
        <v>464</v>
      </c>
      <c r="U103" s="7"/>
      <c r="V103" s="7" t="s">
        <v>464</v>
      </c>
      <c r="W103" s="186"/>
      <c r="X103" s="186"/>
      <c r="Y103" s="186" t="str">
        <f>IF(表格1[[#This Row],[中(LQ)]]="","",IF(表格1[[#This Row],[計分方式]]="Best5",LARGE((AB103,AC103,AD103,AE103,AF103,AG103,AH103,AI103,AJ103),1)+LARGE((AB103,AC103,AD103,AE103,AF103,AG103,AH103,AI103,AJ103),2)+LARGE((AB103,AC103,AD103,AE103,AF103,AG103,AH103,AI103,AJ103),3)+LARGE((AB103,AC103,AD103,AE103,AF103,AG103,AH103,AI103,AJ103),4)+LARGE((AB103,AC103,AD103,AE103,AF103,AG103,AH103,AI103,AJ103),5)&amp;"@",""))</f>
        <v>20@</v>
      </c>
      <c r="Z103" s="186"/>
      <c r="AA103" s="7"/>
      <c r="AB103" s="7">
        <v>4</v>
      </c>
      <c r="AC103" s="7">
        <v>4</v>
      </c>
      <c r="AD103" s="7">
        <v>4</v>
      </c>
      <c r="AE103" s="7">
        <v>4</v>
      </c>
      <c r="AF103" s="7">
        <v>4</v>
      </c>
      <c r="AG103" s="7">
        <v>4</v>
      </c>
      <c r="AH103" s="7">
        <v>3</v>
      </c>
      <c r="AI103" s="7"/>
      <c r="AJ103" s="7">
        <v>3</v>
      </c>
      <c r="AK103" s="161" t="s">
        <v>1647</v>
      </c>
    </row>
    <row r="104" spans="1:37" s="162" customFormat="1" ht="55.25" customHeight="1">
      <c r="A104" s="51" t="s">
        <v>481</v>
      </c>
      <c r="B104" s="52" t="s">
        <v>63</v>
      </c>
      <c r="C104" s="52" t="s">
        <v>1483</v>
      </c>
      <c r="D104" s="160" t="s">
        <v>1484</v>
      </c>
      <c r="E104" s="7" t="s">
        <v>143</v>
      </c>
      <c r="F104" s="7">
        <v>49</v>
      </c>
      <c r="G104" s="7" t="s">
        <v>361</v>
      </c>
      <c r="H104" s="7"/>
      <c r="I104" s="186"/>
      <c r="J104" s="186"/>
      <c r="K104" s="186" t="str">
        <f>IF(表格1[[#This Row],[中(M)]]="","",IF(表格1[[#This Row],[計分方式]]="Best5",LARGE((N104,O104,P104,Q104,R104,S104,T104,U104,V104),1)+LARGE((N104,O104,P104,Q104,R104,S104,T104,U104,V104),2)+LARGE((N104,O104,P104,Q104,R104,S104,T104,U104,V104),3)+LARGE((N104,O104,P104,Q104,R104,S104,T104,U104,V104),4)+LARGE((N104,O104,P104,Q104,R104,S104,T104,U104,V104),5)&amp;"@",""))</f>
        <v>19@</v>
      </c>
      <c r="L104" s="186"/>
      <c r="M104" s="7"/>
      <c r="N104" s="7">
        <v>3</v>
      </c>
      <c r="O104" s="7">
        <v>3</v>
      </c>
      <c r="P104" s="7">
        <v>4</v>
      </c>
      <c r="Q104" s="7">
        <v>4</v>
      </c>
      <c r="R104" s="7">
        <v>4</v>
      </c>
      <c r="S104" s="7">
        <v>3</v>
      </c>
      <c r="T104" s="7" t="s">
        <v>464</v>
      </c>
      <c r="U104" s="7"/>
      <c r="V104" s="7">
        <v>4</v>
      </c>
      <c r="W104" s="186"/>
      <c r="X104" s="186"/>
      <c r="Y104" s="186" t="str">
        <f>IF(表格1[[#This Row],[中(LQ)]]="","",IF(表格1[[#This Row],[計分方式]]="Best5",LARGE((AB104,AC104,AD104,AE104,AF104,AG104,AH104,AI104,AJ104),1)+LARGE((AB104,AC104,AD104,AE104,AF104,AG104,AH104,AI104,AJ104),2)+LARGE((AB104,AC104,AD104,AE104,AF104,AG104,AH104,AI104,AJ104),3)+LARGE((AB104,AC104,AD104,AE104,AF104,AG104,AH104,AI104,AJ104),4)+LARGE((AB104,AC104,AD104,AE104,AF104,AG104,AH104,AI104,AJ104),5)&amp;"@",""))</f>
        <v>19@</v>
      </c>
      <c r="Z104" s="186"/>
      <c r="AA104" s="7"/>
      <c r="AB104" s="7">
        <v>3</v>
      </c>
      <c r="AC104" s="7">
        <v>3</v>
      </c>
      <c r="AD104" s="7">
        <v>4</v>
      </c>
      <c r="AE104" s="7">
        <v>4</v>
      </c>
      <c r="AF104" s="7">
        <v>4</v>
      </c>
      <c r="AG104" s="7">
        <v>4</v>
      </c>
      <c r="AH104" s="7" t="s">
        <v>464</v>
      </c>
      <c r="AI104" s="7"/>
      <c r="AJ104" s="7" t="s">
        <v>464</v>
      </c>
      <c r="AK104" s="161" t="s">
        <v>465</v>
      </c>
    </row>
    <row r="105" spans="1:37" s="162" customFormat="1" ht="55.25" customHeight="1">
      <c r="A105" s="51" t="s">
        <v>484</v>
      </c>
      <c r="B105" s="52" t="s">
        <v>63</v>
      </c>
      <c r="C105" s="52" t="s">
        <v>485</v>
      </c>
      <c r="D105" s="160" t="s">
        <v>486</v>
      </c>
      <c r="E105" s="7" t="s">
        <v>74</v>
      </c>
      <c r="F105" s="7">
        <v>115</v>
      </c>
      <c r="G105" s="7" t="s">
        <v>337</v>
      </c>
      <c r="H105" s="7"/>
      <c r="I105" s="186"/>
      <c r="J105" s="186"/>
      <c r="K105" s="186"/>
      <c r="L105" s="186" t="str">
        <f>IF(表格1[[#This Row],[中(M)]]="","",IF(表格1[[#This Row],[計分方式]]="Best6",LARGE((N105,O105,P105,Q105,R105,S105,T105,U105,V105),1)+LARGE((N105,O105,P105,Q105,R105,S105,T105,U105,V105),2)+LARGE((N105,O105,P105,Q105,R105,S105,T105,U105,V105),3)+LARGE((N105,O105,P105,Q105,R105,S105,T105,U105,V105),4)+LARGE((N105,O105,P105,Q105,R105,S105,T105,U105,V105),5)+LARGE((N105,O105,P105,Q105,R105,S105,T105,U105,V105),6)&amp;"@",""))</f>
        <v>33@</v>
      </c>
      <c r="M105" s="7"/>
      <c r="N105" s="7">
        <v>6</v>
      </c>
      <c r="O105" s="7">
        <v>5</v>
      </c>
      <c r="P105" s="7">
        <v>6</v>
      </c>
      <c r="Q105" s="7">
        <v>4</v>
      </c>
      <c r="R105" s="7">
        <v>5</v>
      </c>
      <c r="S105" s="7">
        <v>5</v>
      </c>
      <c r="T105" s="7">
        <v>4</v>
      </c>
      <c r="U105" s="7"/>
      <c r="V105" s="7">
        <v>6</v>
      </c>
      <c r="W105" s="186"/>
      <c r="X105" s="186"/>
      <c r="Y105" s="186"/>
      <c r="Z105" s="186" t="str">
        <f>IF(表格1[[#This Row],[中(LQ)]]="","",IF(表格1[[#This Row],[計分方式]]="Best6",LARGE((AB105,AC105,AD105,AE105,AF105,AG105,AH105,AI105,AJ105),1)+LARGE((AB105,AC105,AD105,AE105,AF105,AG105,AH105,AI105,AJ105),2)+LARGE((AB105,AC105,AD105,AE105,AF105,AG105,AH105,AI105,AJ105),3)+LARGE((AB105,AC105,AD105,AE105,AF105,AG105,AH105,AI105,AJ105),4)+LARGE((AB105,AC105,AD105,AE105,AF105,AG105,AH105,AI105,AJ105),5)+LARGE((AB105,AC105,AD105,AE105,AF105,AG105,AH105,AI105,AJ105),6)&amp;"@",""))</f>
        <v>30@</v>
      </c>
      <c r="AA105" s="7"/>
      <c r="AB105" s="7">
        <v>5</v>
      </c>
      <c r="AC105" s="7">
        <v>5</v>
      </c>
      <c r="AD105" s="7">
        <v>5</v>
      </c>
      <c r="AE105" s="7">
        <v>5</v>
      </c>
      <c r="AF105" s="7">
        <v>5</v>
      </c>
      <c r="AG105" s="7">
        <v>5</v>
      </c>
      <c r="AH105" s="7">
        <v>4</v>
      </c>
      <c r="AI105" s="7"/>
      <c r="AJ105" s="7" t="s">
        <v>464</v>
      </c>
      <c r="AK105" s="161" t="s">
        <v>487</v>
      </c>
    </row>
    <row r="106" spans="1:37" s="162" customFormat="1" ht="55.25" customHeight="1">
      <c r="A106" s="51" t="s">
        <v>488</v>
      </c>
      <c r="B106" s="52" t="s">
        <v>63</v>
      </c>
      <c r="C106" s="52" t="s">
        <v>489</v>
      </c>
      <c r="D106" s="160" t="s">
        <v>490</v>
      </c>
      <c r="E106" s="7" t="s">
        <v>73</v>
      </c>
      <c r="F106" s="7">
        <v>100</v>
      </c>
      <c r="G106" s="7" t="s">
        <v>337</v>
      </c>
      <c r="H106" s="7"/>
      <c r="I106" s="186"/>
      <c r="J106" s="186"/>
      <c r="K106" s="186"/>
      <c r="L106" s="186" t="str">
        <f>IF(表格1[[#This Row],[中(M)]]="","",IF(表格1[[#This Row],[計分方式]]="Best6",LARGE((N106,O106,P106,Q106,R106,S106,T106,U106,V106),1)+LARGE((N106,O106,P106,Q106,R106,S106,T106,U106,V106),2)+LARGE((N106,O106,P106,Q106,R106,S106,T106,U106,V106),3)+LARGE((N106,O106,P106,Q106,R106,S106,T106,U106,V106),4)+LARGE((N106,O106,P106,Q106,R106,S106,T106,U106,V106),5)+LARGE((N106,O106,P106,Q106,R106,S106,T106,U106,V106),6)&amp;"@",""))</f>
        <v>34@</v>
      </c>
      <c r="M106" s="7"/>
      <c r="N106" s="7">
        <v>6</v>
      </c>
      <c r="O106" s="7">
        <v>4</v>
      </c>
      <c r="P106" s="7">
        <v>5</v>
      </c>
      <c r="Q106" s="7">
        <v>6</v>
      </c>
      <c r="R106" s="7">
        <v>6</v>
      </c>
      <c r="S106" s="7">
        <v>6</v>
      </c>
      <c r="T106" s="7">
        <v>5</v>
      </c>
      <c r="U106" s="7"/>
      <c r="V106" s="7" t="s">
        <v>464</v>
      </c>
      <c r="W106" s="186"/>
      <c r="X106" s="186"/>
      <c r="Y106" s="186"/>
      <c r="Z106" s="186" t="str">
        <f>IF(表格1[[#This Row],[中(LQ)]]="","",IF(表格1[[#This Row],[計分方式]]="Best6",LARGE((AB106,AC106,AD106,AE106,AF106,AG106,AH106,AI106,AJ106),1)+LARGE((AB106,AC106,AD106,AE106,AF106,AG106,AH106,AI106,AJ106),2)+LARGE((AB106,AC106,AD106,AE106,AF106,AG106,AH106,AI106,AJ106),3)+LARGE((AB106,AC106,AD106,AE106,AF106,AG106,AH106,AI106,AJ106),4)+LARGE((AB106,AC106,AD106,AE106,AF106,AG106,AH106,AI106,AJ106),5)+LARGE((AB106,AC106,AD106,AE106,AF106,AG106,AH106,AI106,AJ106),6)&amp;"@",""))</f>
        <v>32@</v>
      </c>
      <c r="AA106" s="7"/>
      <c r="AB106" s="7">
        <v>5</v>
      </c>
      <c r="AC106" s="7">
        <v>6</v>
      </c>
      <c r="AD106" s="7">
        <v>5</v>
      </c>
      <c r="AE106" s="7">
        <v>5</v>
      </c>
      <c r="AF106" s="7">
        <v>6</v>
      </c>
      <c r="AG106" s="7">
        <v>5</v>
      </c>
      <c r="AH106" s="7" t="s">
        <v>464</v>
      </c>
      <c r="AI106" s="7"/>
      <c r="AJ106" s="7">
        <v>5</v>
      </c>
      <c r="AK106" s="161" t="s">
        <v>491</v>
      </c>
    </row>
    <row r="107" spans="1:37" s="162" customFormat="1" ht="55.25" customHeight="1">
      <c r="A107" s="51" t="s">
        <v>492</v>
      </c>
      <c r="B107" s="52" t="s">
        <v>63</v>
      </c>
      <c r="C107" s="52" t="s">
        <v>493</v>
      </c>
      <c r="D107" s="160" t="s">
        <v>494</v>
      </c>
      <c r="E107" s="7" t="s">
        <v>73</v>
      </c>
      <c r="F107" s="7">
        <v>150</v>
      </c>
      <c r="G107" s="7" t="s">
        <v>337</v>
      </c>
      <c r="H107" s="7"/>
      <c r="I107" s="186"/>
      <c r="J107" s="186"/>
      <c r="K107" s="186"/>
      <c r="L107" s="186" t="str">
        <f>IF(表格1[[#This Row],[中(M)]]="","",IF(表格1[[#This Row],[計分方式]]="Best6",LARGE((N107,O107,P107,Q107,R107,S107,T107,U107,V107),1)+LARGE((N107,O107,P107,Q107,R107,S107,T107,U107,V107),2)+LARGE((N107,O107,P107,Q107,R107,S107,T107,U107,V107),3)+LARGE((N107,O107,P107,Q107,R107,S107,T107,U107,V107),4)+LARGE((N107,O107,P107,Q107,R107,S107,T107,U107,V107),5)+LARGE((N107,O107,P107,Q107,R107,S107,T107,U107,V107),6)&amp;"@",""))</f>
        <v>35@</v>
      </c>
      <c r="M107" s="7"/>
      <c r="N107" s="7">
        <v>6</v>
      </c>
      <c r="O107" s="7">
        <v>6</v>
      </c>
      <c r="P107" s="7">
        <v>6</v>
      </c>
      <c r="Q107" s="7">
        <v>6</v>
      </c>
      <c r="R107" s="7">
        <v>6</v>
      </c>
      <c r="S107" s="7">
        <v>5</v>
      </c>
      <c r="T107" s="7" t="s">
        <v>464</v>
      </c>
      <c r="U107" s="7"/>
      <c r="V107" s="7">
        <v>5</v>
      </c>
      <c r="W107" s="186"/>
      <c r="X107" s="186"/>
      <c r="Y107" s="186"/>
      <c r="Z107" s="186" t="str">
        <f>IF(表格1[[#This Row],[中(LQ)]]="","",IF(表格1[[#This Row],[計分方式]]="Best6",LARGE((AB107,AC107,AD107,AE107,AF107,AG107,AH107,AI107,AJ107),1)+LARGE((AB107,AC107,AD107,AE107,AF107,AG107,AH107,AI107,AJ107),2)+LARGE((AB107,AC107,AD107,AE107,AF107,AG107,AH107,AI107,AJ107),3)+LARGE((AB107,AC107,AD107,AE107,AF107,AG107,AH107,AI107,AJ107),4)+LARGE((AB107,AC107,AD107,AE107,AF107,AG107,AH107,AI107,AJ107),5)+LARGE((AB107,AC107,AD107,AE107,AF107,AG107,AH107,AI107,AJ107),6)&amp;"@",""))</f>
        <v>34@</v>
      </c>
      <c r="AA107" s="7"/>
      <c r="AB107" s="7">
        <v>5</v>
      </c>
      <c r="AC107" s="7">
        <v>5</v>
      </c>
      <c r="AD107" s="7">
        <v>5</v>
      </c>
      <c r="AE107" s="7">
        <v>7</v>
      </c>
      <c r="AF107" s="7">
        <v>6</v>
      </c>
      <c r="AG107" s="7">
        <v>6</v>
      </c>
      <c r="AH107" s="7" t="s">
        <v>464</v>
      </c>
      <c r="AI107" s="7"/>
      <c r="AJ107" s="7" t="s">
        <v>464</v>
      </c>
      <c r="AK107" s="161" t="s">
        <v>495</v>
      </c>
    </row>
    <row r="108" spans="1:37" s="162" customFormat="1" ht="55.25" customHeight="1">
      <c r="A108" s="51" t="s">
        <v>496</v>
      </c>
      <c r="B108" s="52" t="s">
        <v>63</v>
      </c>
      <c r="C108" s="52" t="s">
        <v>497</v>
      </c>
      <c r="D108" s="160" t="s">
        <v>52</v>
      </c>
      <c r="E108" s="7" t="s">
        <v>143</v>
      </c>
      <c r="F108" s="7">
        <v>193</v>
      </c>
      <c r="G108" s="7" t="s">
        <v>314</v>
      </c>
      <c r="H108" s="7"/>
      <c r="I108" s="186"/>
      <c r="J108" s="186" t="str">
        <f>IF(表格1[[#This Row],[中(M)]]="","",IF(表格1[[#This Row],[計分方式]]="4C+2X",SUM(N108:Q108)+LARGE(R108:V108,1)+LARGE(R108:V108,2)&amp;"@",""))</f>
        <v>26@</v>
      </c>
      <c r="K108" s="186"/>
      <c r="L108" s="186"/>
      <c r="M108" s="7"/>
      <c r="N108" s="7">
        <v>4</v>
      </c>
      <c r="O108" s="7">
        <v>5</v>
      </c>
      <c r="P108" s="7">
        <v>5</v>
      </c>
      <c r="Q108" s="7">
        <v>4</v>
      </c>
      <c r="R108" s="7">
        <v>4</v>
      </c>
      <c r="S108" s="7">
        <v>4</v>
      </c>
      <c r="T108" s="7">
        <v>4</v>
      </c>
      <c r="U108" s="7"/>
      <c r="V108" s="7" t="s">
        <v>464</v>
      </c>
      <c r="W108" s="186"/>
      <c r="X108" s="186" t="str">
        <f>IF(表格1[[#This Row],[中(LQ)]]="","",IF(表格1[[#This Row],[計分方式]]="4C+2X",SUM(AB108:AE108)+LARGE(AF108:AJ108,1)+LARGE(AF108:AJ108,2)&amp;"@",""))</f>
        <v>25@</v>
      </c>
      <c r="Y108" s="186"/>
      <c r="Z108" s="186"/>
      <c r="AA108" s="7"/>
      <c r="AB108" s="7">
        <v>4</v>
      </c>
      <c r="AC108" s="7">
        <v>3</v>
      </c>
      <c r="AD108" s="7">
        <v>6</v>
      </c>
      <c r="AE108" s="7">
        <v>4</v>
      </c>
      <c r="AF108" s="7">
        <v>4</v>
      </c>
      <c r="AG108" s="7">
        <v>4</v>
      </c>
      <c r="AH108" s="7">
        <v>4</v>
      </c>
      <c r="AI108" s="7"/>
      <c r="AJ108" s="7">
        <v>4</v>
      </c>
      <c r="AK108" s="161" t="s">
        <v>498</v>
      </c>
    </row>
    <row r="109" spans="1:37" s="162" customFormat="1" ht="55.25" customHeight="1">
      <c r="A109" s="51" t="s">
        <v>499</v>
      </c>
      <c r="B109" s="52" t="s">
        <v>63</v>
      </c>
      <c r="C109" s="52" t="s">
        <v>1485</v>
      </c>
      <c r="D109" s="160" t="s">
        <v>1486</v>
      </c>
      <c r="E109" s="7" t="s">
        <v>143</v>
      </c>
      <c r="F109" s="7">
        <v>60</v>
      </c>
      <c r="G109" s="7" t="s">
        <v>361</v>
      </c>
      <c r="H109" s="7"/>
      <c r="I109" s="186"/>
      <c r="J109" s="186"/>
      <c r="K109" s="186" t="str">
        <f>IF(表格1[[#This Row],[中(M)]]="","",IF(表格1[[#This Row],[計分方式]]="Best5",LARGE((N109,O109,P109,Q109,R109,S109,T109,U109,V109),1)+LARGE((N109,O109,P109,Q109,R109,S109,T109,U109,V109),2)+LARGE((N109,O109,P109,Q109,R109,S109,T109,U109,V109),3)+LARGE((N109,O109,P109,Q109,R109,S109,T109,U109,V109),4)+LARGE((N109,O109,P109,Q109,R109,S109,T109,U109,V109),5)&amp;"@",""))</f>
        <v>18@</v>
      </c>
      <c r="L109" s="186"/>
      <c r="M109" s="7"/>
      <c r="N109" s="7">
        <v>3</v>
      </c>
      <c r="O109" s="7">
        <v>4</v>
      </c>
      <c r="P109" s="7">
        <v>4</v>
      </c>
      <c r="Q109" s="7">
        <v>3</v>
      </c>
      <c r="R109" s="7">
        <v>4</v>
      </c>
      <c r="S109" s="7">
        <v>3</v>
      </c>
      <c r="T109" s="7">
        <v>2</v>
      </c>
      <c r="U109" s="7"/>
      <c r="V109" s="7" t="s">
        <v>464</v>
      </c>
      <c r="W109" s="186"/>
      <c r="X109" s="186"/>
      <c r="Y109" s="186" t="str">
        <f>IF(表格1[[#This Row],[中(LQ)]]="","",IF(表格1[[#This Row],[計分方式]]="Best5",LARGE((AB109,AC109,AD109,AE109,AF109,AG109,AH109,AI109,AJ109),1)+LARGE((AB109,AC109,AD109,AE109,AF109,AG109,AH109,AI109,AJ109),2)+LARGE((AB109,AC109,AD109,AE109,AF109,AG109,AH109,AI109,AJ109),3)+LARGE((AB109,AC109,AD109,AE109,AF109,AG109,AH109,AI109,AJ109),4)+LARGE((AB109,AC109,AD109,AE109,AF109,AG109,AH109,AI109,AJ109),5)&amp;"@",""))</f>
        <v>17@</v>
      </c>
      <c r="Z109" s="186"/>
      <c r="AA109" s="7"/>
      <c r="AB109" s="7">
        <v>3</v>
      </c>
      <c r="AC109" s="7">
        <v>3</v>
      </c>
      <c r="AD109" s="7">
        <v>4</v>
      </c>
      <c r="AE109" s="7">
        <v>3</v>
      </c>
      <c r="AF109" s="7">
        <v>4</v>
      </c>
      <c r="AG109" s="7">
        <v>3</v>
      </c>
      <c r="AH109" s="7" t="s">
        <v>464</v>
      </c>
      <c r="AI109" s="7"/>
      <c r="AJ109" s="7">
        <v>2</v>
      </c>
      <c r="AK109" s="161" t="s">
        <v>502</v>
      </c>
    </row>
    <row r="110" spans="1:37" s="162" customFormat="1" ht="55.25" customHeight="1">
      <c r="A110" s="51" t="s">
        <v>503</v>
      </c>
      <c r="B110" s="52" t="s">
        <v>63</v>
      </c>
      <c r="C110" s="52" t="s">
        <v>1487</v>
      </c>
      <c r="D110" s="160" t="s">
        <v>1488</v>
      </c>
      <c r="E110" s="7" t="s">
        <v>73</v>
      </c>
      <c r="F110" s="7">
        <v>113</v>
      </c>
      <c r="G110" s="7" t="s">
        <v>361</v>
      </c>
      <c r="H110" s="7"/>
      <c r="I110" s="186"/>
      <c r="J110" s="186"/>
      <c r="K110" s="186" t="str">
        <f>IF(表格1[[#This Row],[中(M)]]="","",IF(表格1[[#This Row],[計分方式]]="Best5",LARGE((N110,O110,P110,Q110,R110,S110,T110,U110,V110),1)+LARGE((N110,O110,P110,Q110,R110,S110,T110,U110,V110),2)+LARGE((N110,O110,P110,Q110,R110,S110,T110,U110,V110),3)+LARGE((N110,O110,P110,Q110,R110,S110,T110,U110,V110),4)+LARGE((N110,O110,P110,Q110,R110,S110,T110,U110,V110),5)&amp;"@",""))</f>
        <v>20@</v>
      </c>
      <c r="L110" s="186"/>
      <c r="M110" s="7"/>
      <c r="N110" s="7">
        <v>3</v>
      </c>
      <c r="O110" s="7">
        <v>4</v>
      </c>
      <c r="P110" s="7">
        <v>3</v>
      </c>
      <c r="Q110" s="7">
        <v>6</v>
      </c>
      <c r="R110" s="7">
        <v>4</v>
      </c>
      <c r="S110" s="7">
        <v>3</v>
      </c>
      <c r="T110" s="7">
        <v>2</v>
      </c>
      <c r="U110" s="7"/>
      <c r="V110" s="7" t="s">
        <v>464</v>
      </c>
      <c r="W110" s="186"/>
      <c r="X110" s="186"/>
      <c r="Y110" s="186" t="str">
        <f>IF(表格1[[#This Row],[中(LQ)]]="","",IF(表格1[[#This Row],[計分方式]]="Best5",LARGE((AB110,AC110,AD110,AE110,AF110,AG110,AH110,AI110,AJ110),1)+LARGE((AB110,AC110,AD110,AE110,AF110,AG110,AH110,AI110,AJ110),2)+LARGE((AB110,AC110,AD110,AE110,AF110,AG110,AH110,AI110,AJ110),3)+LARGE((AB110,AC110,AD110,AE110,AF110,AG110,AH110,AI110,AJ110),4)+LARGE((AB110,AC110,AD110,AE110,AF110,AG110,AH110,AI110,AJ110),5)&amp;"@",""))</f>
        <v>20@</v>
      </c>
      <c r="Z110" s="186"/>
      <c r="AA110" s="7"/>
      <c r="AB110" s="7">
        <v>4</v>
      </c>
      <c r="AC110" s="7">
        <v>3</v>
      </c>
      <c r="AD110" s="7">
        <v>4</v>
      </c>
      <c r="AE110" s="7">
        <v>4</v>
      </c>
      <c r="AF110" s="7">
        <v>5</v>
      </c>
      <c r="AG110" s="7">
        <v>3</v>
      </c>
      <c r="AH110" s="7" t="s">
        <v>464</v>
      </c>
      <c r="AI110" s="7"/>
      <c r="AJ110" s="7">
        <v>2</v>
      </c>
      <c r="AK110" s="161" t="s">
        <v>506</v>
      </c>
    </row>
    <row r="111" spans="1:37" s="162" customFormat="1" ht="55.25" customHeight="1">
      <c r="A111" s="51" t="s">
        <v>507</v>
      </c>
      <c r="B111" s="52" t="s">
        <v>65</v>
      </c>
      <c r="C111" s="52" t="s">
        <v>508</v>
      </c>
      <c r="D111" s="160" t="s">
        <v>509</v>
      </c>
      <c r="E111" s="7" t="s">
        <v>74</v>
      </c>
      <c r="F111" s="7">
        <v>18</v>
      </c>
      <c r="G111" s="7" t="s">
        <v>361</v>
      </c>
      <c r="H111" s="7"/>
      <c r="I111" s="186" t="str">
        <f>IF(表格1[[#This Row],[中(M)]]="","",IF(表格1[[#This Row],[計分方式]]="4C+1X",SUM(M111:Q111)+LARGE(R111:V111,1)&amp;"@",""))</f>
        <v/>
      </c>
      <c r="J111" s="186" t="str">
        <f>IF(表格1[[#This Row],[中(M)]]="","",IF(表格1[[#This Row],[計分方式]]="4C+2X",SUM(M111:Q111)+LARGE(R111:W111,1)+LARGE(R111:W111,2)&amp;"@",""))</f>
        <v/>
      </c>
      <c r="K111" s="186" t="str">
        <f>IF(表格1[[#This Row],[中(M)]]="","",IF(表格1[[#This Row],[計分方式]]="Best5",LARGE((N111,O111,P111,Q111,R111,S111,T111,U111,V111),1)+LARGE((N111,O111,P111,Q111,R111,S111,T111,U111,V111),2)+LARGE((N111,O111,P111,Q111,R111,S111,T111,U111,V111),3)+LARGE((N111,O111,P111,Q111,R111,S111,T111,U111,V111),4)+LARGE((N111,O111,P111,Q111,R111,S111,T111,U111,V111),5)&amp;"@",""))</f>
        <v>22@</v>
      </c>
      <c r="L111" s="186" t="str">
        <f>IF(表格1[[#This Row],[中(M)]]="","",IF(表格1[[#This Row],[計分方式]]="Best6",LARGE((N111,O111,P111,Q111,R111,S111,T111,U111,V111),1)+LARGE((N111,O111,P111,Q111,R111,S111,T111,U111,V111),2)+LARGE((N111,O111,P111,Q111,R111,S111,T111,U111,V111),3)+LARGE((N111,O111,P111,Q111,R111,S111,T111,U111,V111),4)+LARGE((N111,O111,P111,Q111,R111,S111,T111,U111,V111),5)+LARGE((N111,O111,P111,Q111,R111,S111,T111,U111,V111),6)&amp;"@",""))</f>
        <v/>
      </c>
      <c r="M111" s="7"/>
      <c r="N111" s="7">
        <v>3</v>
      </c>
      <c r="O111" s="7">
        <v>5</v>
      </c>
      <c r="P111" s="7">
        <v>4</v>
      </c>
      <c r="Q111" s="7">
        <v>4</v>
      </c>
      <c r="R111" s="7">
        <v>5</v>
      </c>
      <c r="S111" s="7">
        <v>4</v>
      </c>
      <c r="T111" s="7">
        <v>4</v>
      </c>
      <c r="U111" s="7"/>
      <c r="V111" s="7" t="s">
        <v>117</v>
      </c>
      <c r="W111" s="186" t="str">
        <f>IF(表格1[[#This Row],[中(LQ)]]="","",IF(表格1[[#This Row],[計分方式]]="4C+1X",SUM(AA111:AE111)+LARGE(AF111:AJ111,1)&amp;"@",""))</f>
        <v/>
      </c>
      <c r="X111" s="186" t="str">
        <f>IF(表格1[[#This Row],[中(LQ)]]="","",IF(表格1[[#This Row],[計分方式]]="4C+2X",SUM(AA111:AE111)+LARGE(AF111:AJ111,1)+LARGE(AF111:AJ111,2)&amp;"@",""))</f>
        <v/>
      </c>
      <c r="Y111" s="186" t="str">
        <f>IF(表格1[[#This Row],[中(LQ)]]="","",IF(表格1[[#This Row],[計分方式]]="Best5",LARGE((AB111,AC111,AD111,AE111,AF111,AG111,AH111,AI111,AJ111),1)+LARGE((AB111,AC111,AD111,AE111,AF111,AG111,AH111,AI111,AJ111),2)+LARGE((AB111,AC111,AD111,AE111,AF111,AG111,AH111,AI111,AJ111),3)+LARGE((AB111,AC111,AD111,AE111,AF111,AG111,AH111,AI111,AJ111),4)+LARGE((AB111,AC111,AD111,AE111,AF111,AG111,AH111,AI111,AJ111),5)&amp;"@",""))</f>
        <v>22@</v>
      </c>
      <c r="Z111" s="186" t="str">
        <f>IF(表格1[[#This Row],[中(LQ)]]="","",IF(表格1[[#This Row],[計分方式]]="Best6",LARGE((AB111,AC111,AD111,AE111,AF111,AG111,AH111,AI111,AJ111),1)+LARGE((AB111,AC111,AD111,AE111,AF111,AG111,AH111,AI111,AJ111),2)+LARGE((AB111,AC111,AD111,AE111,AF111,AG111,AH111,AI111,AJ111),3)+LARGE((AB111,AC111,AD111,AE111,AF111,AG111,AH111,AI111,AJ111),4)+LARGE((AB111,AC111,AD111,AE111,AF111,AG111,AH111,AI111,AJ111),5)+LARGE((AB111,AC111,AD111,AE111,AF111,AG111,AH111,AI111,AJ111),6)&amp;"@",""))</f>
        <v/>
      </c>
      <c r="AA111" s="7"/>
      <c r="AB111" s="7">
        <v>5</v>
      </c>
      <c r="AC111" s="7">
        <v>3</v>
      </c>
      <c r="AD111" s="7">
        <v>4</v>
      </c>
      <c r="AE111" s="7">
        <v>4</v>
      </c>
      <c r="AF111" s="7">
        <v>5</v>
      </c>
      <c r="AG111" s="7">
        <v>4</v>
      </c>
      <c r="AH111" s="7"/>
      <c r="AI111" s="7"/>
      <c r="AJ111" s="7"/>
      <c r="AK111" s="161" t="s">
        <v>464</v>
      </c>
    </row>
    <row r="112" spans="1:37" s="162" customFormat="1" ht="55.25" customHeight="1">
      <c r="A112" s="51" t="s">
        <v>510</v>
      </c>
      <c r="B112" s="52" t="s">
        <v>65</v>
      </c>
      <c r="C112" s="52" t="s">
        <v>511</v>
      </c>
      <c r="D112" s="160" t="s">
        <v>512</v>
      </c>
      <c r="E112" s="7" t="s">
        <v>73</v>
      </c>
      <c r="F112" s="7">
        <v>79</v>
      </c>
      <c r="G112" s="7" t="s">
        <v>361</v>
      </c>
      <c r="H112" s="7"/>
      <c r="I112" s="186" t="str">
        <f>IF(表格1[[#This Row],[中(M)]]="","",IF(表格1[[#This Row],[計分方式]]="4C+1X",SUM(M112:Q112)+LARGE(R112:V112,1)&amp;"@",""))</f>
        <v/>
      </c>
      <c r="J112" s="186" t="str">
        <f>IF(表格1[[#This Row],[中(M)]]="","",IF(表格1[[#This Row],[計分方式]]="4C+2X",SUM(M112:Q112)+LARGE(R112:W112,1)+LARGE(R112:W112,2)&amp;"@",""))</f>
        <v/>
      </c>
      <c r="K112" s="186"/>
      <c r="L112" s="186" t="str">
        <f>IF(表格1[[#This Row],[中(M)]]="","",IF(表格1[[#This Row],[計分方式]]="Best6",LARGE((N112,O112,P112,Q112,R112,S112,T112,U112,V112),1)+LARGE((N112,O112,P112,Q112,R112,S112,T112,U112,V112),2)+LARGE((N112,O112,P112,Q112,R112,S112,T112,U112,V112),3)+LARGE((N112,O112,P112,Q112,R112,S112,T112,U112,V112),4)+LARGE((N112,O112,P112,Q112,R112,S112,T112,U112,V112),5)+LARGE((N112,O112,P112,Q112,R112,S112,T112,U112,V112),6)&amp;"@",""))</f>
        <v/>
      </c>
      <c r="M112" s="7"/>
      <c r="N112" s="7">
        <v>5</v>
      </c>
      <c r="O112" s="7">
        <v>5</v>
      </c>
      <c r="P112" s="7">
        <v>4</v>
      </c>
      <c r="Q112" s="7">
        <v>3</v>
      </c>
      <c r="R112" s="7">
        <v>6</v>
      </c>
      <c r="S112" s="7">
        <v>6</v>
      </c>
      <c r="T112" s="7">
        <v>4</v>
      </c>
      <c r="U112" s="7"/>
      <c r="V112" s="7" t="s">
        <v>117</v>
      </c>
      <c r="W112" s="186" t="str">
        <f>IF(表格1[[#This Row],[中(LQ)]]="","",IF(表格1[[#This Row],[計分方式]]="4C+1X",SUM(AA112:AE112)+LARGE(AF112:AJ112,1)&amp;"@",""))</f>
        <v/>
      </c>
      <c r="X112" s="186" t="str">
        <f>IF(表格1[[#This Row],[中(LQ)]]="","",IF(表格1[[#This Row],[計分方式]]="4C+2X",SUM(AA112:AE112)+LARGE(AF112:AJ112,1)+LARGE(AF112:AJ112,2)&amp;"@",""))</f>
        <v/>
      </c>
      <c r="Y112" s="186" t="str">
        <f>IF(表格1[[#This Row],[中(LQ)]]="","",IF(表格1[[#This Row],[計分方式]]="Best5",LARGE((AB112,AC112,AD112,AE112,AF112,AG112,AH112,AI112,AJ112),1)+LARGE((AB112,AC112,AD112,AE112,AF112,AG112,AH112,AI112,AJ112),2)+LARGE((AB112,AC112,AD112,AE112,AF112,AG112,AH112,AI112,AJ112),3)+LARGE((AB112,AC112,AD112,AE112,AF112,AG112,AH112,AI112,AJ112),4)+LARGE((AB112,AC112,AD112,AE112,AF112,AG112,AH112,AI112,AJ112),5)&amp;"@",""))</f>
        <v>25@</v>
      </c>
      <c r="Z112" s="186" t="str">
        <f>IF(表格1[[#This Row],[中(LQ)]]="","",IF(表格1[[#This Row],[計分方式]]="Best6",LARGE((AB112,AC112,AD112,AE112,AF112,AG112,AH112,AI112,AJ112),1)+LARGE((AB112,AC112,AD112,AE112,AF112,AG112,AH112,AI112,AJ112),2)+LARGE((AB112,AC112,AD112,AE112,AF112,AG112,AH112,AI112,AJ112),3)+LARGE((AB112,AC112,AD112,AE112,AF112,AG112,AH112,AI112,AJ112),4)+LARGE((AB112,AC112,AD112,AE112,AF112,AG112,AH112,AI112,AJ112),5)+LARGE((AB112,AC112,AD112,AE112,AF112,AG112,AH112,AI112,AJ112),6)&amp;"@",""))</f>
        <v/>
      </c>
      <c r="AA112" s="7"/>
      <c r="AB112" s="7">
        <v>6</v>
      </c>
      <c r="AC112" s="7">
        <v>6</v>
      </c>
      <c r="AD112" s="7">
        <v>3</v>
      </c>
      <c r="AE112" s="7">
        <v>4</v>
      </c>
      <c r="AF112" s="7">
        <v>5</v>
      </c>
      <c r="AG112" s="7">
        <v>4</v>
      </c>
      <c r="AH112" s="7" t="s">
        <v>76</v>
      </c>
      <c r="AI112" s="7"/>
      <c r="AJ112" s="7" t="s">
        <v>117</v>
      </c>
      <c r="AK112" s="161" t="s">
        <v>1679</v>
      </c>
    </row>
    <row r="113" spans="1:37" s="162" customFormat="1" ht="55.25" customHeight="1">
      <c r="A113" s="51" t="s">
        <v>513</v>
      </c>
      <c r="B113" s="52" t="s">
        <v>65</v>
      </c>
      <c r="C113" s="52" t="s">
        <v>514</v>
      </c>
      <c r="D113" s="160" t="s">
        <v>515</v>
      </c>
      <c r="E113" s="7" t="s">
        <v>73</v>
      </c>
      <c r="F113" s="7">
        <v>17</v>
      </c>
      <c r="G113" s="7" t="s">
        <v>361</v>
      </c>
      <c r="H113" s="7"/>
      <c r="I113" s="186" t="str">
        <f>IF(表格1[[#This Row],[中(M)]]="","",IF(表格1[[#This Row],[計分方式]]="4C+1X",SUM(M113:Q113)+LARGE(R113:V113,1)&amp;"@",""))</f>
        <v/>
      </c>
      <c r="J113" s="186" t="str">
        <f>IF(表格1[[#This Row],[中(M)]]="","",IF(表格1[[#This Row],[計分方式]]="4C+2X",SUM(M113:Q113)+LARGE(R113:W113,1)+LARGE(R113:W113,2)&amp;"@",""))</f>
        <v/>
      </c>
      <c r="K113" s="186" t="str">
        <f>IF(表格1[[#This Row],[中(M)]]="","",IF(表格1[[#This Row],[計分方式]]="Best5",LARGE((N113,O113,P113,Q113,R113,S113,T113,U113,V113),1)+LARGE((N113,O113,P113,Q113,R113,S113,T113,U113,V113),2)+LARGE((N113,O113,P113,Q113,R113,S113,T113,U113,V113),3)+LARGE((N113,O113,P113,Q113,R113,S113,T113,U113,V113),4)+LARGE((N113,O113,P113,Q113,R113,S113,T113,U113,V113),5)&amp;"@",""))</f>
        <v>23@</v>
      </c>
      <c r="L113" s="186" t="str">
        <f>IF(表格1[[#This Row],[中(M)]]="","",IF(表格1[[#This Row],[計分方式]]="Best6",LARGE((N113,O113,P113,Q113,R113,S113,T113,U113,V113),1)+LARGE((N113,O113,P113,Q113,R113,S113,T113,U113,V113),2)+LARGE((N113,O113,P113,Q113,R113,S113,T113,U113,V113),3)+LARGE((N113,O113,P113,Q113,R113,S113,T113,U113,V113),4)+LARGE((N113,O113,P113,Q113,R113,S113,T113,U113,V113),5)+LARGE((N113,O113,P113,Q113,R113,S113,T113,U113,V113),6)&amp;"@",""))</f>
        <v/>
      </c>
      <c r="M113" s="7"/>
      <c r="N113" s="7">
        <v>6</v>
      </c>
      <c r="O113" s="7">
        <v>4</v>
      </c>
      <c r="P113" s="7">
        <v>4</v>
      </c>
      <c r="Q113" s="7">
        <v>4</v>
      </c>
      <c r="R113" s="7">
        <v>5</v>
      </c>
      <c r="S113" s="7">
        <v>3</v>
      </c>
      <c r="T113" s="7">
        <v>3</v>
      </c>
      <c r="U113" s="7"/>
      <c r="V113" s="7" t="s">
        <v>117</v>
      </c>
      <c r="W113" s="186" t="str">
        <f>IF(表格1[[#This Row],[中(LQ)]]="","",IF(表格1[[#This Row],[計分方式]]="4C+1X",SUM(AA113:AE113)+LARGE(AF113:AJ113,1)&amp;"@",""))</f>
        <v/>
      </c>
      <c r="X113" s="186" t="str">
        <f>IF(表格1[[#This Row],[中(LQ)]]="","",IF(表格1[[#This Row],[計分方式]]="4C+2X",SUM(AA113:AE113)+LARGE(AF113:AJ113,1)+LARGE(AF113:AJ113,2)&amp;"@",""))</f>
        <v/>
      </c>
      <c r="Y113" s="186" t="str">
        <f>IF(表格1[[#This Row],[中(LQ)]]="","",IF(表格1[[#This Row],[計分方式]]="Best5",LARGE((AB113,AC113,AD113,AE113,AF113,AG113,AH113,AI113,AJ113),1)+LARGE((AB113,AC113,AD113,AE113,AF113,AG113,AH113,AI113,AJ113),2)+LARGE((AB113,AC113,AD113,AE113,AF113,AG113,AH113,AI113,AJ113),3)+LARGE((AB113,AC113,AD113,AE113,AF113,AG113,AH113,AI113,AJ113),4)+LARGE((AB113,AC113,AD113,AE113,AF113,AG113,AH113,AI113,AJ113),5)&amp;"@",""))</f>
        <v>22@</v>
      </c>
      <c r="Z113" s="186" t="str">
        <f>IF(表格1[[#This Row],[中(LQ)]]="","",IF(表格1[[#This Row],[計分方式]]="Best6",LARGE((AB113,AC113,AD113,AE113,AF113,AG113,AH113,AI113,AJ113),1)+LARGE((AB113,AC113,AD113,AE113,AF113,AG113,AH113,AI113,AJ113),2)+LARGE((AB113,AC113,AD113,AE113,AF113,AG113,AH113,AI113,AJ113),3)+LARGE((AB113,AC113,AD113,AE113,AF113,AG113,AH113,AI113,AJ113),4)+LARGE((AB113,AC113,AD113,AE113,AF113,AG113,AH113,AI113,AJ113),5)+LARGE((AB113,AC113,AD113,AE113,AF113,AG113,AH113,AI113,AJ113),6)&amp;"@",""))</f>
        <v/>
      </c>
      <c r="AA113" s="7"/>
      <c r="AB113" s="7">
        <v>6</v>
      </c>
      <c r="AC113" s="7">
        <v>4</v>
      </c>
      <c r="AD113" s="7">
        <v>4</v>
      </c>
      <c r="AE113" s="7">
        <v>4</v>
      </c>
      <c r="AF113" s="7">
        <v>4</v>
      </c>
      <c r="AG113" s="7">
        <v>3</v>
      </c>
      <c r="AH113" s="7"/>
      <c r="AI113" s="7"/>
      <c r="AJ113" s="7" t="s">
        <v>117</v>
      </c>
      <c r="AK113" s="161" t="s">
        <v>464</v>
      </c>
    </row>
    <row r="114" spans="1:37" s="162" customFormat="1" ht="55.25" customHeight="1">
      <c r="A114" s="51" t="s">
        <v>516</v>
      </c>
      <c r="B114" s="52" t="s">
        <v>65</v>
      </c>
      <c r="C114" s="52" t="s">
        <v>517</v>
      </c>
      <c r="D114" s="160" t="s">
        <v>518</v>
      </c>
      <c r="E114" s="7" t="s">
        <v>73</v>
      </c>
      <c r="F114" s="7">
        <v>20</v>
      </c>
      <c r="G114" s="7" t="s">
        <v>361</v>
      </c>
      <c r="H114" s="7"/>
      <c r="I114" s="186" t="str">
        <f>IF(表格1[[#This Row],[中(M)]]="","",IF(表格1[[#This Row],[計分方式]]="4C+1X",SUM(M114:Q114)+LARGE(R114:V114,1)&amp;"@",""))</f>
        <v/>
      </c>
      <c r="J114" s="186" t="str">
        <f>IF(表格1[[#This Row],[中(M)]]="","",IF(表格1[[#This Row],[計分方式]]="4C+2X",SUM(M114:Q114)+LARGE(R114:W114,1)+LARGE(R114:W114,2)&amp;"@",""))</f>
        <v/>
      </c>
      <c r="K114" s="186" t="str">
        <f>IF(表格1[[#This Row],[中(M)]]="","",IF(表格1[[#This Row],[計分方式]]="Best5",LARGE((N114,O114,P114,Q114,R114,S114,T114,U114,V114),1)+LARGE((N114,O114,P114,Q114,R114,S114,T114,U114,V114),2)+LARGE((N114,O114,P114,Q114,R114,S114,T114,U114,V114),3)+LARGE((N114,O114,P114,Q114,R114,S114,T114,U114,V114),4)+LARGE((N114,O114,P114,Q114,R114,S114,T114,U114,V114),5)&amp;"@",""))</f>
        <v>23@</v>
      </c>
      <c r="L114" s="186" t="str">
        <f>IF(表格1[[#This Row],[中(M)]]="","",IF(表格1[[#This Row],[計分方式]]="Best6",LARGE((N114,O114,P114,Q114,R114,S114,T114,U114,V114),1)+LARGE((N114,O114,P114,Q114,R114,S114,T114,U114,V114),2)+LARGE((N114,O114,P114,Q114,R114,S114,T114,U114,V114),3)+LARGE((N114,O114,P114,Q114,R114,S114,T114,U114,V114),4)+LARGE((N114,O114,P114,Q114,R114,S114,T114,U114,V114),5)+LARGE((N114,O114,P114,Q114,R114,S114,T114,U114,V114),6)&amp;"@",""))</f>
        <v/>
      </c>
      <c r="M114" s="7"/>
      <c r="N114" s="7">
        <v>6</v>
      </c>
      <c r="O114" s="7">
        <v>3</v>
      </c>
      <c r="P114" s="7">
        <v>3</v>
      </c>
      <c r="Q114" s="7">
        <v>4</v>
      </c>
      <c r="R114" s="7">
        <v>7</v>
      </c>
      <c r="S114" s="7">
        <v>3</v>
      </c>
      <c r="T114" s="7">
        <v>3</v>
      </c>
      <c r="U114" s="7"/>
      <c r="V114" s="7"/>
      <c r="W114" s="186" t="str">
        <f>IF(表格1[[#This Row],[中(LQ)]]="","",IF(表格1[[#This Row],[計分方式]]="4C+1X",SUM(AA114:AE114)+LARGE(AF114:AJ114,1)&amp;"@",""))</f>
        <v/>
      </c>
      <c r="X114" s="186" t="str">
        <f>IF(表格1[[#This Row],[中(LQ)]]="","",IF(表格1[[#This Row],[計分方式]]="4C+2X",SUM(AA114:AE114)+LARGE(AF114:AJ114,1)+LARGE(AF114:AJ114,2)&amp;"@",""))</f>
        <v/>
      </c>
      <c r="Y114" s="186" t="str">
        <f>IF(表格1[[#This Row],[中(LQ)]]="","",IF(表格1[[#This Row],[計分方式]]="Best5",LARGE((AB114,AC114,AD114,AE114,AF114,AG114,AH114,AI114,AJ114),1)+LARGE((AB114,AC114,AD114,AE114,AF114,AG114,AH114,AI114,AJ114),2)+LARGE((AB114,AC114,AD114,AE114,AF114,AG114,AH114,AI114,AJ114),3)+LARGE((AB114,AC114,AD114,AE114,AF114,AG114,AH114,AI114,AJ114),4)+LARGE((AB114,AC114,AD114,AE114,AF114,AG114,AH114,AI114,AJ114),5)&amp;"@",""))</f>
        <v>23@</v>
      </c>
      <c r="Z114" s="186" t="str">
        <f>IF(表格1[[#This Row],[中(LQ)]]="","",IF(表格1[[#This Row],[計分方式]]="Best6",LARGE((AB114,AC114,AD114,AE114,AF114,AG114,AH114,AI114,AJ114),1)+LARGE((AB114,AC114,AD114,AE114,AF114,AG114,AH114,AI114,AJ114),2)+LARGE((AB114,AC114,AD114,AE114,AF114,AG114,AH114,AI114,AJ114),3)+LARGE((AB114,AC114,AD114,AE114,AF114,AG114,AH114,AI114,AJ114),4)+LARGE((AB114,AC114,AD114,AE114,AF114,AG114,AH114,AI114,AJ114),5)+LARGE((AB114,AC114,AD114,AE114,AF114,AG114,AH114,AI114,AJ114),6)&amp;"@",""))</f>
        <v/>
      </c>
      <c r="AA114" s="7"/>
      <c r="AB114" s="7">
        <v>5</v>
      </c>
      <c r="AC114" s="7">
        <v>4</v>
      </c>
      <c r="AD114" s="7">
        <v>4</v>
      </c>
      <c r="AE114" s="7">
        <v>6</v>
      </c>
      <c r="AF114" s="7">
        <v>4</v>
      </c>
      <c r="AG114" s="7">
        <v>3</v>
      </c>
      <c r="AH114" s="7"/>
      <c r="AI114" s="7"/>
      <c r="AJ114" s="7" t="s">
        <v>226</v>
      </c>
      <c r="AK114" s="161" t="s">
        <v>464</v>
      </c>
    </row>
    <row r="115" spans="1:37" s="162" customFormat="1" ht="55.25" customHeight="1">
      <c r="A115" s="51" t="s">
        <v>519</v>
      </c>
      <c r="B115" s="52" t="s">
        <v>65</v>
      </c>
      <c r="C115" s="52" t="s">
        <v>520</v>
      </c>
      <c r="D115" s="160" t="s">
        <v>521</v>
      </c>
      <c r="E115" s="7" t="s">
        <v>73</v>
      </c>
      <c r="F115" s="7">
        <v>55</v>
      </c>
      <c r="G115" s="7" t="s">
        <v>182</v>
      </c>
      <c r="H115" s="7"/>
      <c r="I115" s="186" t="str">
        <f>IF(表格1[[#This Row],[中(M)]]="","",IF(表格1[[#This Row],[計分方式]]="4C+1X",SUM(M115:Q115)+LARGE(R115:V115,1)&amp;"@",""))</f>
        <v/>
      </c>
      <c r="J115" s="186" t="str">
        <f>IF(表格1[[#This Row],[中(M)]]="","",IF(表格1[[#This Row],[計分方式]]="4C+2X",SUM(M115:Q115)+LARGE(R115:W115,1)+LARGE(R115:W115,2)&amp;"@",""))</f>
        <v/>
      </c>
      <c r="K115" s="186" t="str">
        <f>IF(表格1[[#This Row],[中(M)]]="","",IF(表格1[[#This Row],[計分方式]]="Best5",LARGE((N115,O115,P115,Q115,R115,S115,T115,U115,V115),1)+LARGE((N115,O115,P115,Q115,R115,S115,T115,U115,V115),2)+LARGE((N115,O115,P115,Q115,R115,S115,T115,U115,V115),3)+LARGE((N115,O115,P115,Q115,R115,S115,T115,U115,V115),4)+LARGE((N115,O115,P115,Q115,R115,S115,T115,U115,V115),5)&amp;"@",""))</f>
        <v>22@</v>
      </c>
      <c r="L115" s="186" t="str">
        <f>IF(表格1[[#This Row],[中(M)]]="","",IF(表格1[[#This Row],[計分方式]]="Best6",LARGE((N115,O115,P115,Q115,R115,S115,T115,U115,V115),1)+LARGE((N115,O115,P115,Q115,R115,S115,T115,U115,V115),2)+LARGE((N115,O115,P115,Q115,R115,S115,T115,U115,V115),3)+LARGE((N115,O115,P115,Q115,R115,S115,T115,U115,V115),4)+LARGE((N115,O115,P115,Q115,R115,S115,T115,U115,V115),5)+LARGE((N115,O115,P115,Q115,R115,S115,T115,U115,V115),6)&amp;"@",""))</f>
        <v/>
      </c>
      <c r="M115" s="7"/>
      <c r="N115" s="7">
        <v>3</v>
      </c>
      <c r="O115" s="7">
        <v>6</v>
      </c>
      <c r="P115" s="7">
        <v>4</v>
      </c>
      <c r="Q115" s="7">
        <v>4</v>
      </c>
      <c r="R115" s="7">
        <v>4</v>
      </c>
      <c r="S115" s="7">
        <v>4</v>
      </c>
      <c r="T115" s="7">
        <v>3</v>
      </c>
      <c r="U115" s="7"/>
      <c r="V115" s="7" t="s">
        <v>117</v>
      </c>
      <c r="W115" s="186" t="str">
        <f>IF(表格1[[#This Row],[中(LQ)]]="","",IF(表格1[[#This Row],[計分方式]]="4C+1X",SUM(AA115:AE115)+LARGE(AF115:AJ115,1)&amp;"@",""))</f>
        <v/>
      </c>
      <c r="X115" s="186" t="str">
        <f>IF(表格1[[#This Row],[中(LQ)]]="","",IF(表格1[[#This Row],[計分方式]]="4C+2X",SUM(AA115:AE115)+LARGE(AF115:AJ115,1)+LARGE(AF115:AJ115,2)&amp;"@",""))</f>
        <v/>
      </c>
      <c r="Y115" s="186" t="str">
        <f>IF(表格1[[#This Row],[中(LQ)]]="","",IF(表格1[[#This Row],[計分方式]]="Best5",LARGE((AB115,AC115,AD115,AE115,AF115,AG115,AH115,AI115,AJ115),1)+LARGE((AB115,AC115,AD115,AE115,AF115,AG115,AH115,AI115,AJ115),2)+LARGE((AB115,AC115,AD115,AE115,AF115,AG115,AH115,AI115,AJ115),3)+LARGE((AB115,AC115,AD115,AE115,AF115,AG115,AH115,AI115,AJ115),4)+LARGE((AB115,AC115,AD115,AE115,AF115,AG115,AH115,AI115,AJ115),5)&amp;"@",""))</f>
        <v>22@</v>
      </c>
      <c r="Z115" s="186" t="str">
        <f>IF(表格1[[#This Row],[中(LQ)]]="","",IF(表格1[[#This Row],[計分方式]]="Best6",LARGE((AB115,AC115,AD115,AE115,AF115,AG115,AH115,AI115,AJ115),1)+LARGE((AB115,AC115,AD115,AE115,AF115,AG115,AH115,AI115,AJ115),2)+LARGE((AB115,AC115,AD115,AE115,AF115,AG115,AH115,AI115,AJ115),3)+LARGE((AB115,AC115,AD115,AE115,AF115,AG115,AH115,AI115,AJ115),4)+LARGE((AB115,AC115,AD115,AE115,AF115,AG115,AH115,AI115,AJ115),5)+LARGE((AB115,AC115,AD115,AE115,AF115,AG115,AH115,AI115,AJ115),6)&amp;"@",""))</f>
        <v/>
      </c>
      <c r="AA115" s="7"/>
      <c r="AB115" s="7">
        <v>4</v>
      </c>
      <c r="AC115" s="7">
        <v>5</v>
      </c>
      <c r="AD115" s="7">
        <v>3</v>
      </c>
      <c r="AE115" s="7">
        <v>4</v>
      </c>
      <c r="AF115" s="7">
        <v>5</v>
      </c>
      <c r="AG115" s="7">
        <v>4</v>
      </c>
      <c r="AH115" s="7">
        <v>4</v>
      </c>
      <c r="AI115" s="7"/>
      <c r="AJ115" s="7" t="s">
        <v>117</v>
      </c>
      <c r="AK115" s="161" t="s">
        <v>522</v>
      </c>
    </row>
    <row r="116" spans="1:37" s="162" customFormat="1" ht="55.25" customHeight="1">
      <c r="A116" s="51" t="s">
        <v>523</v>
      </c>
      <c r="B116" s="52" t="s">
        <v>65</v>
      </c>
      <c r="C116" s="52" t="s">
        <v>524</v>
      </c>
      <c r="D116" s="160" t="s">
        <v>525</v>
      </c>
      <c r="E116" s="7" t="s">
        <v>73</v>
      </c>
      <c r="F116" s="7">
        <v>19</v>
      </c>
      <c r="G116" s="7" t="s">
        <v>361</v>
      </c>
      <c r="H116" s="7"/>
      <c r="I116" s="186" t="str">
        <f>IF(表格1[[#This Row],[中(M)]]="","",IF(表格1[[#This Row],[計分方式]]="4C+1X",SUM(M116:Q116)+LARGE(R116:V116,1)&amp;"@",""))</f>
        <v/>
      </c>
      <c r="J116" s="186" t="str">
        <f>IF(表格1[[#This Row],[中(M)]]="","",IF(表格1[[#This Row],[計分方式]]="4C+2X",SUM(M116:Q116)+LARGE(R116:W116,1)+LARGE(R116:W116,2)&amp;"@",""))</f>
        <v/>
      </c>
      <c r="K116" s="186" t="str">
        <f>IF(表格1[[#This Row],[中(M)]]="","",IF(表格1[[#This Row],[計分方式]]="Best5",LARGE((N116,O116,P116,Q116,R116,S116,T116,U116,V116),1)+LARGE((N116,O116,P116,Q116,R116,S116,T116,U116,V116),2)+LARGE((N116,O116,P116,Q116,R116,S116,T116,U116,V116),3)+LARGE((N116,O116,P116,Q116,R116,S116,T116,U116,V116),4)+LARGE((N116,O116,P116,Q116,R116,S116,T116,U116,V116),5)&amp;"@",""))</f>
        <v>25@</v>
      </c>
      <c r="L116" s="186" t="str">
        <f>IF(表格1[[#This Row],[中(M)]]="","",IF(表格1[[#This Row],[計分方式]]="Best6",LARGE((N116,O116,P116,Q116,R116,S116,T116,U116,V116),1)+LARGE((N116,O116,P116,Q116,R116,S116,T116,U116,V116),2)+LARGE((N116,O116,P116,Q116,R116,S116,T116,U116,V116),3)+LARGE((N116,O116,P116,Q116,R116,S116,T116,U116,V116),4)+LARGE((N116,O116,P116,Q116,R116,S116,T116,U116,V116),5)+LARGE((N116,O116,P116,Q116,R116,S116,T116,U116,V116),6)&amp;"@",""))</f>
        <v/>
      </c>
      <c r="M116" s="7"/>
      <c r="N116" s="7">
        <v>6</v>
      </c>
      <c r="O116" s="7">
        <v>5</v>
      </c>
      <c r="P116" s="7">
        <v>4</v>
      </c>
      <c r="Q116" s="7">
        <v>5</v>
      </c>
      <c r="R116" s="7">
        <v>5</v>
      </c>
      <c r="S116" s="7">
        <v>4</v>
      </c>
      <c r="T116" s="7" t="s">
        <v>117</v>
      </c>
      <c r="U116" s="7"/>
      <c r="V116" s="7" t="s">
        <v>226</v>
      </c>
      <c r="W116" s="186" t="str">
        <f>IF(表格1[[#This Row],[中(LQ)]]="","",IF(表格1[[#This Row],[計分方式]]="4C+1X",SUM(AA116:AE116)+LARGE(AF116:AJ116,1)&amp;"@",""))</f>
        <v/>
      </c>
      <c r="X116" s="186" t="str">
        <f>IF(表格1[[#This Row],[中(LQ)]]="","",IF(表格1[[#This Row],[計分方式]]="4C+2X",SUM(AA116:AE116)+LARGE(AF116:AJ116,1)+LARGE(AF116:AJ116,2)&amp;"@",""))</f>
        <v/>
      </c>
      <c r="Y116" s="186" t="str">
        <f>IF(表格1[[#This Row],[中(LQ)]]="","",IF(表格1[[#This Row],[計分方式]]="Best5",LARGE((AB116,AC116,AD116,AE116,AF116,AG116,AH116,AI116,AJ116),1)+LARGE((AB116,AC116,AD116,AE116,AF116,AG116,AH116,AI116,AJ116),2)+LARGE((AB116,AC116,AD116,AE116,AF116,AG116,AH116,AI116,AJ116),3)+LARGE((AB116,AC116,AD116,AE116,AF116,AG116,AH116,AI116,AJ116),4)+LARGE((AB116,AC116,AD116,AE116,AF116,AG116,AH116,AI116,AJ116),5)&amp;"@",""))</f>
        <v>23@</v>
      </c>
      <c r="Z116" s="186" t="str">
        <f>IF(表格1[[#This Row],[中(LQ)]]="","",IF(表格1[[#This Row],[計分方式]]="Best6",LARGE((AB116,AC116,AD116,AE116,AF116,AG116,AH116,AI116,AJ116),1)+LARGE((AB116,AC116,AD116,AE116,AF116,AG116,AH116,AI116,AJ116),2)+LARGE((AB116,AC116,AD116,AE116,AF116,AG116,AH116,AI116,AJ116),3)+LARGE((AB116,AC116,AD116,AE116,AF116,AG116,AH116,AI116,AJ116),4)+LARGE((AB116,AC116,AD116,AE116,AF116,AG116,AH116,AI116,AJ116),5)+LARGE((AB116,AC116,AD116,AE116,AF116,AG116,AH116,AI116,AJ116),6)&amp;"@",""))</f>
        <v/>
      </c>
      <c r="AA116" s="7"/>
      <c r="AB116" s="7">
        <v>4</v>
      </c>
      <c r="AC116" s="7">
        <v>4</v>
      </c>
      <c r="AD116" s="7">
        <v>4</v>
      </c>
      <c r="AE116" s="7">
        <v>4</v>
      </c>
      <c r="AF116" s="7">
        <v>6</v>
      </c>
      <c r="AG116" s="7">
        <v>5</v>
      </c>
      <c r="AH116" s="7">
        <v>4</v>
      </c>
      <c r="AI116" s="7"/>
      <c r="AJ116" s="7" t="s">
        <v>226</v>
      </c>
      <c r="AK116" s="161" t="s">
        <v>1680</v>
      </c>
    </row>
    <row r="117" spans="1:37" s="162" customFormat="1" ht="55.25" customHeight="1">
      <c r="A117" s="51" t="s">
        <v>526</v>
      </c>
      <c r="B117" s="52" t="s">
        <v>65</v>
      </c>
      <c r="C117" s="52" t="s">
        <v>527</v>
      </c>
      <c r="D117" s="160" t="s">
        <v>528</v>
      </c>
      <c r="E117" s="7" t="s">
        <v>74</v>
      </c>
      <c r="F117" s="7">
        <v>48</v>
      </c>
      <c r="G117" s="7" t="s">
        <v>361</v>
      </c>
      <c r="H117" s="7"/>
      <c r="I117" s="186" t="str">
        <f>IF(表格1[[#This Row],[中(M)]]="","",IF(表格1[[#This Row],[計分方式]]="4C+1X",SUM(M117:Q117)+LARGE(R117:V117,1)&amp;"@",""))</f>
        <v/>
      </c>
      <c r="J117" s="186" t="str">
        <f>IF(表格1[[#This Row],[中(M)]]="","",IF(表格1[[#This Row],[計分方式]]="4C+2X",SUM(M117:Q117)+LARGE(R117:W117,1)+LARGE(R117:W117,2)&amp;"@",""))</f>
        <v/>
      </c>
      <c r="K117" s="186" t="str">
        <f>IF(表格1[[#This Row],[中(M)]]="","",IF(表格1[[#This Row],[計分方式]]="Best5",LARGE((N117,O117,P117,Q117,R117,S117,T117,U117,V117),1)+LARGE((N117,O117,P117,Q117,R117,S117,T117,U117,V117),2)+LARGE((N117,O117,P117,Q117,R117,S117,T117,U117,V117),3)+LARGE((N117,O117,P117,Q117,R117,S117,T117,U117,V117),4)+LARGE((N117,O117,P117,Q117,R117,S117,T117,U117,V117),5)&amp;"@",""))</f>
        <v>24@</v>
      </c>
      <c r="L117" s="186" t="str">
        <f>IF(表格1[[#This Row],[中(M)]]="","",IF(表格1[[#This Row],[計分方式]]="Best6",LARGE((N117,O117,P117,Q117,R117,S117,T117,U117,V117),1)+LARGE((N117,O117,P117,Q117,R117,S117,T117,U117,V117),2)+LARGE((N117,O117,P117,Q117,R117,S117,T117,U117,V117),3)+LARGE((N117,O117,P117,Q117,R117,S117,T117,U117,V117),4)+LARGE((N117,O117,P117,Q117,R117,S117,T117,U117,V117),5)+LARGE((N117,O117,P117,Q117,R117,S117,T117,U117,V117),6)&amp;"@",""))</f>
        <v/>
      </c>
      <c r="M117" s="7"/>
      <c r="N117" s="7">
        <v>5</v>
      </c>
      <c r="O117" s="7">
        <v>3</v>
      </c>
      <c r="P117" s="7">
        <v>3</v>
      </c>
      <c r="Q117" s="7">
        <v>6</v>
      </c>
      <c r="R117" s="7">
        <v>6</v>
      </c>
      <c r="S117" s="7">
        <v>4</v>
      </c>
      <c r="T117" s="7"/>
      <c r="U117" s="7"/>
      <c r="V117" s="7" t="s">
        <v>226</v>
      </c>
      <c r="W117" s="186" t="str">
        <f>IF(表格1[[#This Row],[中(LQ)]]="","",IF(表格1[[#This Row],[計分方式]]="4C+1X",SUM(AA117:AE117)+LARGE(AF117:AJ117,1)&amp;"@",""))</f>
        <v/>
      </c>
      <c r="X117" s="186" t="str">
        <f>IF(表格1[[#This Row],[中(LQ)]]="","",IF(表格1[[#This Row],[計分方式]]="4C+2X",SUM(AA117:AE117)+LARGE(AF117:AJ117,1)+LARGE(AF117:AJ117,2)&amp;"@",""))</f>
        <v/>
      </c>
      <c r="Y117" s="186" t="str">
        <f>IF(表格1[[#This Row],[中(LQ)]]="","",IF(表格1[[#This Row],[計分方式]]="Best5",LARGE((AB117,AC117,AD117,AE117,AF117,AG117,AH117,AI117,AJ117),1)+LARGE((AB117,AC117,AD117,AE117,AF117,AG117,AH117,AI117,AJ117),2)+LARGE((AB117,AC117,AD117,AE117,AF117,AG117,AH117,AI117,AJ117),3)+LARGE((AB117,AC117,AD117,AE117,AF117,AG117,AH117,AI117,AJ117),4)+LARGE((AB117,AC117,AD117,AE117,AF117,AG117,AH117,AI117,AJ117),5)&amp;"@",""))</f>
        <v>23@</v>
      </c>
      <c r="Z117" s="186" t="str">
        <f>IF(表格1[[#This Row],[中(LQ)]]="","",IF(表格1[[#This Row],[計分方式]]="Best6",LARGE((AB117,AC117,AD117,AE117,AF117,AG117,AH117,AI117,AJ117),1)+LARGE((AB117,AC117,AD117,AE117,AF117,AG117,AH117,AI117,AJ117),2)+LARGE((AB117,AC117,AD117,AE117,AF117,AG117,AH117,AI117,AJ117),3)+LARGE((AB117,AC117,AD117,AE117,AF117,AG117,AH117,AI117,AJ117),4)+LARGE((AB117,AC117,AD117,AE117,AF117,AG117,AH117,AI117,AJ117),5)+LARGE((AB117,AC117,AD117,AE117,AF117,AG117,AH117,AI117,AJ117),6)&amp;"@",""))</f>
        <v/>
      </c>
      <c r="AA117" s="7"/>
      <c r="AB117" s="7">
        <v>6</v>
      </c>
      <c r="AC117" s="7">
        <v>3</v>
      </c>
      <c r="AD117" s="7">
        <v>4</v>
      </c>
      <c r="AE117" s="7">
        <v>6</v>
      </c>
      <c r="AF117" s="7">
        <v>4</v>
      </c>
      <c r="AG117" s="7">
        <v>3</v>
      </c>
      <c r="AH117" s="7"/>
      <c r="AI117" s="7"/>
      <c r="AJ117" s="7" t="s">
        <v>117</v>
      </c>
      <c r="AK117" s="161" t="s">
        <v>464</v>
      </c>
    </row>
    <row r="118" spans="1:37" s="162" customFormat="1" ht="55.25" customHeight="1">
      <c r="A118" s="51" t="s">
        <v>529</v>
      </c>
      <c r="B118" s="52" t="s">
        <v>65</v>
      </c>
      <c r="C118" s="52" t="s">
        <v>530</v>
      </c>
      <c r="D118" s="160" t="s">
        <v>531</v>
      </c>
      <c r="E118" s="7" t="s">
        <v>73</v>
      </c>
      <c r="F118" s="7">
        <v>22</v>
      </c>
      <c r="G118" s="7" t="s">
        <v>361</v>
      </c>
      <c r="H118" s="7"/>
      <c r="I118" s="186" t="str">
        <f>IF(表格1[[#This Row],[中(M)]]="","",IF(表格1[[#This Row],[計分方式]]="4C+1X",SUM(M118:Q118)+LARGE(R118:V118,1)&amp;"@",""))</f>
        <v/>
      </c>
      <c r="J118" s="186" t="str">
        <f>IF(表格1[[#This Row],[中(M)]]="","",IF(表格1[[#This Row],[計分方式]]="4C+2X",SUM(M118:Q118)+LARGE(R118:W118,1)+LARGE(R118:W118,2)&amp;"@",""))</f>
        <v/>
      </c>
      <c r="K118" s="186" t="str">
        <f>IF(表格1[[#This Row],[中(M)]]="","",IF(表格1[[#This Row],[計分方式]]="Best5",LARGE((N118,O118,P118,Q118,R118,S118,T118,U118,V118),1)+LARGE((N118,O118,P118,Q118,R118,S118,T118,U118,V118),2)+LARGE((N118,O118,P118,Q118,R118,S118,T118,U118,V118),3)+LARGE((N118,O118,P118,Q118,R118,S118,T118,U118,V118),4)+LARGE((N118,O118,P118,Q118,R118,S118,T118,U118,V118),5)&amp;"@",""))</f>
        <v>22@</v>
      </c>
      <c r="L118" s="186" t="str">
        <f>IF(表格1[[#This Row],[中(M)]]="","",IF(表格1[[#This Row],[計分方式]]="Best6",LARGE((N118,O118,P118,Q118,R118,S118,T118,U118,V118),1)+LARGE((N118,O118,P118,Q118,R118,S118,T118,U118,V118),2)+LARGE((N118,O118,P118,Q118,R118,S118,T118,U118,V118),3)+LARGE((N118,O118,P118,Q118,R118,S118,T118,U118,V118),4)+LARGE((N118,O118,P118,Q118,R118,S118,T118,U118,V118),5)+LARGE((N118,O118,P118,Q118,R118,S118,T118,U118,V118),6)&amp;"@",""))</f>
        <v/>
      </c>
      <c r="M118" s="7"/>
      <c r="N118" s="7">
        <v>4</v>
      </c>
      <c r="O118" s="7">
        <v>5</v>
      </c>
      <c r="P118" s="7">
        <v>4</v>
      </c>
      <c r="Q118" s="7">
        <v>5</v>
      </c>
      <c r="R118" s="7">
        <v>4</v>
      </c>
      <c r="S118" s="7">
        <v>4</v>
      </c>
      <c r="T118" s="7">
        <v>4</v>
      </c>
      <c r="U118" s="7"/>
      <c r="V118" s="7" t="s">
        <v>117</v>
      </c>
      <c r="W118" s="186" t="str">
        <f>IF(表格1[[#This Row],[中(LQ)]]="","",IF(表格1[[#This Row],[計分方式]]="4C+1X",SUM(AA118:AE118)+LARGE(AF118:AJ118,1)&amp;"@",""))</f>
        <v/>
      </c>
      <c r="X118" s="186" t="str">
        <f>IF(表格1[[#This Row],[中(LQ)]]="","",IF(表格1[[#This Row],[計分方式]]="4C+2X",SUM(AA118:AE118)+LARGE(AF118:AJ118,1)+LARGE(AF118:AJ118,2)&amp;"@",""))</f>
        <v/>
      </c>
      <c r="Y118" s="186" t="str">
        <f>IF(表格1[[#This Row],[中(LQ)]]="","",IF(表格1[[#This Row],[計分方式]]="Best5",LARGE((AB118,AC118,AD118,AE118,AF118,AG118,AH118,AI118,AJ118),1)+LARGE((AB118,AC118,AD118,AE118,AF118,AG118,AH118,AI118,AJ118),2)+LARGE((AB118,AC118,AD118,AE118,AF118,AG118,AH118,AI118,AJ118),3)+LARGE((AB118,AC118,AD118,AE118,AF118,AG118,AH118,AI118,AJ118),4)+LARGE((AB118,AC118,AD118,AE118,AF118,AG118,AH118,AI118,AJ118),5)&amp;"@",""))</f>
        <v>21@</v>
      </c>
      <c r="Z118" s="186" t="str">
        <f>IF(表格1[[#This Row],[中(LQ)]]="","",IF(表格1[[#This Row],[計分方式]]="Best6",LARGE((AB118,AC118,AD118,AE118,AF118,AG118,AH118,AI118,AJ118),1)+LARGE((AB118,AC118,AD118,AE118,AF118,AG118,AH118,AI118,AJ118),2)+LARGE((AB118,AC118,AD118,AE118,AF118,AG118,AH118,AI118,AJ118),3)+LARGE((AB118,AC118,AD118,AE118,AF118,AG118,AH118,AI118,AJ118),4)+LARGE((AB118,AC118,AD118,AE118,AF118,AG118,AH118,AI118,AJ118),5)+LARGE((AB118,AC118,AD118,AE118,AF118,AG118,AH118,AI118,AJ118),6)&amp;"@",""))</f>
        <v/>
      </c>
      <c r="AA118" s="7"/>
      <c r="AB118" s="7">
        <v>5</v>
      </c>
      <c r="AC118" s="7">
        <v>4</v>
      </c>
      <c r="AD118" s="7">
        <v>4</v>
      </c>
      <c r="AE118" s="7">
        <v>4</v>
      </c>
      <c r="AF118" s="7">
        <v>4</v>
      </c>
      <c r="AG118" s="7">
        <v>4</v>
      </c>
      <c r="AH118" s="7">
        <v>3</v>
      </c>
      <c r="AI118" s="7"/>
      <c r="AJ118" s="7"/>
      <c r="AK118" s="161" t="s">
        <v>464</v>
      </c>
    </row>
    <row r="119" spans="1:37" s="162" customFormat="1" ht="55.25" customHeight="1">
      <c r="A119" s="51" t="s">
        <v>532</v>
      </c>
      <c r="B119" s="52" t="s">
        <v>65</v>
      </c>
      <c r="C119" s="52" t="s">
        <v>533</v>
      </c>
      <c r="D119" s="160" t="s">
        <v>534</v>
      </c>
      <c r="E119" s="7" t="s">
        <v>74</v>
      </c>
      <c r="F119" s="7">
        <v>22</v>
      </c>
      <c r="G119" s="7" t="s">
        <v>361</v>
      </c>
      <c r="H119" s="7"/>
      <c r="I119" s="186" t="str">
        <f>IF(表格1[[#This Row],[中(M)]]="","",IF(表格1[[#This Row],[計分方式]]="4C+1X",SUM(M119:Q119)+LARGE(R119:V119,1)&amp;"@",""))</f>
        <v/>
      </c>
      <c r="J119" s="186" t="str">
        <f>IF(表格1[[#This Row],[中(M)]]="","",IF(表格1[[#This Row],[計分方式]]="4C+2X",SUM(M119:Q119)+LARGE(R119:W119,1)+LARGE(R119:W119,2)&amp;"@",""))</f>
        <v/>
      </c>
      <c r="K119" s="186" t="str">
        <f>IF(表格1[[#This Row],[中(M)]]="","",IF(表格1[[#This Row],[計分方式]]="Best5",LARGE((N119,O119,P119,Q119,R119,S119,T119,U119,V119),1)+LARGE((N119,O119,P119,Q119,R119,S119,T119,U119,V119),2)+LARGE((N119,O119,P119,Q119,R119,S119,T119,U119,V119),3)+LARGE((N119,O119,P119,Q119,R119,S119,T119,U119,V119),4)+LARGE((N119,O119,P119,Q119,R119,S119,T119,U119,V119),5)&amp;"@",""))</f>
        <v>23@</v>
      </c>
      <c r="L119" s="186" t="str">
        <f>IF(表格1[[#This Row],[中(M)]]="","",IF(表格1[[#This Row],[計分方式]]="Best6",LARGE((N119,O119,P119,Q119,R119,S119,T119,U119,V119),1)+LARGE((N119,O119,P119,Q119,R119,S119,T119,U119,V119),2)+LARGE((N119,O119,P119,Q119,R119,S119,T119,U119,V119),3)+LARGE((N119,O119,P119,Q119,R119,S119,T119,U119,V119),4)+LARGE((N119,O119,P119,Q119,R119,S119,T119,U119,V119),5)+LARGE((N119,O119,P119,Q119,R119,S119,T119,U119,V119),6)&amp;"@",""))</f>
        <v/>
      </c>
      <c r="M119" s="7"/>
      <c r="N119" s="7">
        <v>5</v>
      </c>
      <c r="O119" s="7">
        <v>4</v>
      </c>
      <c r="P119" s="7">
        <v>4</v>
      </c>
      <c r="Q119" s="7">
        <v>6</v>
      </c>
      <c r="R119" s="7">
        <v>4</v>
      </c>
      <c r="S119" s="7">
        <v>4</v>
      </c>
      <c r="T119" s="7"/>
      <c r="U119" s="7"/>
      <c r="V119" s="7" t="s">
        <v>226</v>
      </c>
      <c r="W119" s="186" t="str">
        <f>IF(表格1[[#This Row],[中(LQ)]]="","",IF(表格1[[#This Row],[計分方式]]="4C+1X",SUM(AA119:AE119)+LARGE(AF119:AJ119,1)&amp;"@",""))</f>
        <v/>
      </c>
      <c r="X119" s="186" t="str">
        <f>IF(表格1[[#This Row],[中(LQ)]]="","",IF(表格1[[#This Row],[計分方式]]="4C+2X",SUM(AA119:AE119)+LARGE(AF119:AJ119,1)+LARGE(AF119:AJ119,2)&amp;"@",""))</f>
        <v/>
      </c>
      <c r="Y119" s="186" t="str">
        <f>IF(表格1[[#This Row],[中(LQ)]]="","",IF(表格1[[#This Row],[計分方式]]="Best5",LARGE((AB119,AC119,AD119,AE119,AF119,AG119,AH119,AI119,AJ119),1)+LARGE((AB119,AC119,AD119,AE119,AF119,AG119,AH119,AI119,AJ119),2)+LARGE((AB119,AC119,AD119,AE119,AF119,AG119,AH119,AI119,AJ119),3)+LARGE((AB119,AC119,AD119,AE119,AF119,AG119,AH119,AI119,AJ119),4)+LARGE((AB119,AC119,AD119,AE119,AF119,AG119,AH119,AI119,AJ119),5)&amp;"@",""))</f>
        <v>22@</v>
      </c>
      <c r="Z119" s="186" t="str">
        <f>IF(表格1[[#This Row],[中(LQ)]]="","",IF(表格1[[#This Row],[計分方式]]="Best6",LARGE((AB119,AC119,AD119,AE119,AF119,AG119,AH119,AI119,AJ119),1)+LARGE((AB119,AC119,AD119,AE119,AF119,AG119,AH119,AI119,AJ119),2)+LARGE((AB119,AC119,AD119,AE119,AF119,AG119,AH119,AI119,AJ119),3)+LARGE((AB119,AC119,AD119,AE119,AF119,AG119,AH119,AI119,AJ119),4)+LARGE((AB119,AC119,AD119,AE119,AF119,AG119,AH119,AI119,AJ119),5)+LARGE((AB119,AC119,AD119,AE119,AF119,AG119,AH119,AI119,AJ119),6)&amp;"@",""))</f>
        <v/>
      </c>
      <c r="AA119" s="7"/>
      <c r="AB119" s="7">
        <v>5</v>
      </c>
      <c r="AC119" s="7">
        <v>4</v>
      </c>
      <c r="AD119" s="7">
        <v>5</v>
      </c>
      <c r="AE119" s="7">
        <v>4</v>
      </c>
      <c r="AF119" s="7">
        <v>4</v>
      </c>
      <c r="AG119" s="7">
        <v>4</v>
      </c>
      <c r="AH119" s="7"/>
      <c r="AI119" s="7"/>
      <c r="AJ119" s="7" t="s">
        <v>117</v>
      </c>
      <c r="AK119" s="161" t="s">
        <v>464</v>
      </c>
    </row>
    <row r="120" spans="1:37" s="162" customFormat="1" ht="55.25" customHeight="1">
      <c r="A120" s="51" t="s">
        <v>535</v>
      </c>
      <c r="B120" s="52" t="s">
        <v>65</v>
      </c>
      <c r="C120" s="52" t="s">
        <v>536</v>
      </c>
      <c r="D120" s="160" t="s">
        <v>537</v>
      </c>
      <c r="E120" s="7" t="s">
        <v>73</v>
      </c>
      <c r="F120" s="7">
        <v>27</v>
      </c>
      <c r="G120" s="7" t="s">
        <v>361</v>
      </c>
      <c r="H120" s="7"/>
      <c r="I120" s="186" t="str">
        <f>IF(表格1[[#This Row],[中(M)]]="","",IF(表格1[[#This Row],[計分方式]]="4C+1X",SUM(M120:Q120)+LARGE(R120:V120,1)&amp;"@",""))</f>
        <v/>
      </c>
      <c r="J120" s="186" t="str">
        <f>IF(表格1[[#This Row],[中(M)]]="","",IF(表格1[[#This Row],[計分方式]]="4C+2X",SUM(M120:Q120)+LARGE(R120:W120,1)+LARGE(R120:W120,2)&amp;"@",""))</f>
        <v/>
      </c>
      <c r="K120" s="186" t="str">
        <f>IF(表格1[[#This Row],[中(M)]]="","",IF(表格1[[#This Row],[計分方式]]="Best5",LARGE((N120,O120,P120,Q120,R120,S120,T120,U120,V120),1)+LARGE((N120,O120,P120,Q120,R120,S120,T120,U120,V120),2)+LARGE((N120,O120,P120,Q120,R120,S120,T120,U120,V120),3)+LARGE((N120,O120,P120,Q120,R120,S120,T120,U120,V120),4)+LARGE((N120,O120,P120,Q120,R120,S120,T120,U120,V120),5)&amp;"@",""))</f>
        <v>23@</v>
      </c>
      <c r="L120" s="186" t="str">
        <f>IF(表格1[[#This Row],[中(M)]]="","",IF(表格1[[#This Row],[計分方式]]="Best6",LARGE((N120,O120,P120,Q120,R120,S120,T120,U120,V120),1)+LARGE((N120,O120,P120,Q120,R120,S120,T120,U120,V120),2)+LARGE((N120,O120,P120,Q120,R120,S120,T120,U120,V120),3)+LARGE((N120,O120,P120,Q120,R120,S120,T120,U120,V120),4)+LARGE((N120,O120,P120,Q120,R120,S120,T120,U120,V120),5)+LARGE((N120,O120,P120,Q120,R120,S120,T120,U120,V120),6)&amp;"@",""))</f>
        <v/>
      </c>
      <c r="M120" s="7"/>
      <c r="N120" s="7">
        <v>3</v>
      </c>
      <c r="O120" s="7">
        <v>4</v>
      </c>
      <c r="P120" s="7">
        <v>5</v>
      </c>
      <c r="Q120" s="7">
        <v>4</v>
      </c>
      <c r="R120" s="7">
        <v>6</v>
      </c>
      <c r="S120" s="7">
        <v>4</v>
      </c>
      <c r="T120" s="7"/>
      <c r="U120" s="7"/>
      <c r="V120" s="7" t="s">
        <v>117</v>
      </c>
      <c r="W120" s="186" t="str">
        <f>IF(表格1[[#This Row],[中(LQ)]]="","",IF(表格1[[#This Row],[計分方式]]="4C+1X",SUM(AA120:AE120)+LARGE(AF120:AJ120,1)&amp;"@",""))</f>
        <v/>
      </c>
      <c r="X120" s="186" t="str">
        <f>IF(表格1[[#This Row],[中(LQ)]]="","",IF(表格1[[#This Row],[計分方式]]="4C+2X",SUM(AA120:AE120)+LARGE(AF120:AJ120,1)+LARGE(AF120:AJ120,2)&amp;"@",""))</f>
        <v/>
      </c>
      <c r="Y120" s="186" t="str">
        <f>IF(表格1[[#This Row],[中(LQ)]]="","",IF(表格1[[#This Row],[計分方式]]="Best5",LARGE((AB120,AC120,AD120,AE120,AF120,AG120,AH120,AI120,AJ120),1)+LARGE((AB120,AC120,AD120,AE120,AF120,AG120,AH120,AI120,AJ120),2)+LARGE((AB120,AC120,AD120,AE120,AF120,AG120,AH120,AI120,AJ120),3)+LARGE((AB120,AC120,AD120,AE120,AF120,AG120,AH120,AI120,AJ120),4)+LARGE((AB120,AC120,AD120,AE120,AF120,AG120,AH120,AI120,AJ120),5)&amp;"@",""))</f>
        <v>22@</v>
      </c>
      <c r="Z120" s="186" t="str">
        <f>IF(表格1[[#This Row],[中(LQ)]]="","",IF(表格1[[#This Row],[計分方式]]="Best6",LARGE((AB120,AC120,AD120,AE120,AF120,AG120,AH120,AI120,AJ120),1)+LARGE((AB120,AC120,AD120,AE120,AF120,AG120,AH120,AI120,AJ120),2)+LARGE((AB120,AC120,AD120,AE120,AF120,AG120,AH120,AI120,AJ120),3)+LARGE((AB120,AC120,AD120,AE120,AF120,AG120,AH120,AI120,AJ120),4)+LARGE((AB120,AC120,AD120,AE120,AF120,AG120,AH120,AI120,AJ120),5)+LARGE((AB120,AC120,AD120,AE120,AF120,AG120,AH120,AI120,AJ120),6)&amp;"@",""))</f>
        <v/>
      </c>
      <c r="AA120" s="7"/>
      <c r="AB120" s="7">
        <v>4</v>
      </c>
      <c r="AC120" s="7">
        <v>4</v>
      </c>
      <c r="AD120" s="7">
        <v>4</v>
      </c>
      <c r="AE120" s="7">
        <v>5</v>
      </c>
      <c r="AF120" s="7">
        <v>5</v>
      </c>
      <c r="AG120" s="7">
        <v>3</v>
      </c>
      <c r="AH120" s="7"/>
      <c r="AI120" s="7"/>
      <c r="AJ120" s="7" t="s">
        <v>117</v>
      </c>
      <c r="AK120" s="161" t="s">
        <v>464</v>
      </c>
    </row>
    <row r="121" spans="1:37" s="162" customFormat="1" ht="55.25" customHeight="1">
      <c r="A121" s="51" t="s">
        <v>538</v>
      </c>
      <c r="B121" s="52" t="s">
        <v>65</v>
      </c>
      <c r="C121" s="52" t="s">
        <v>539</v>
      </c>
      <c r="D121" s="160" t="s">
        <v>540</v>
      </c>
      <c r="E121" s="7" t="s">
        <v>73</v>
      </c>
      <c r="F121" s="7">
        <v>19</v>
      </c>
      <c r="G121" s="7" t="s">
        <v>361</v>
      </c>
      <c r="H121" s="7"/>
      <c r="I121" s="186" t="str">
        <f>IF(表格1[[#This Row],[中(M)]]="","",IF(表格1[[#This Row],[計分方式]]="4C+1X",SUM(M121:Q121)+LARGE(R121:V121,1)&amp;"@",""))</f>
        <v/>
      </c>
      <c r="J121" s="186" t="str">
        <f>IF(表格1[[#This Row],[中(M)]]="","",IF(表格1[[#This Row],[計分方式]]="4C+2X",SUM(M121:Q121)+LARGE(R121:W121,1)+LARGE(R121:W121,2)&amp;"@",""))</f>
        <v/>
      </c>
      <c r="K121" s="186" t="str">
        <f>IF(表格1[[#This Row],[中(M)]]="","",IF(表格1[[#This Row],[計分方式]]="Best5",LARGE((N121,O121,P121,Q121,R121,S121,T121,U121,V121),1)+LARGE((N121,O121,P121,Q121,R121,S121,T121,U121,V121),2)+LARGE((N121,O121,P121,Q121,R121,S121,T121,U121,V121),3)+LARGE((N121,O121,P121,Q121,R121,S121,T121,U121,V121),4)+LARGE((N121,O121,P121,Q121,R121,S121,T121,U121,V121),5)&amp;"@",""))</f>
        <v>23@</v>
      </c>
      <c r="L121" s="186" t="str">
        <f>IF(表格1[[#This Row],[中(M)]]="","",IF(表格1[[#This Row],[計分方式]]="Best6",LARGE((N121,O121,P121,Q121,R121,S121,T121,U121,V121),1)+LARGE((N121,O121,P121,Q121,R121,S121,T121,U121,V121),2)+LARGE((N121,O121,P121,Q121,R121,S121,T121,U121,V121),3)+LARGE((N121,O121,P121,Q121,R121,S121,T121,U121,V121),4)+LARGE((N121,O121,P121,Q121,R121,S121,T121,U121,V121),5)+LARGE((N121,O121,P121,Q121,R121,S121,T121,U121,V121),6)&amp;"@",""))</f>
        <v/>
      </c>
      <c r="M121" s="7"/>
      <c r="N121" s="7">
        <v>6</v>
      </c>
      <c r="O121" s="7">
        <v>5</v>
      </c>
      <c r="P121" s="7">
        <v>3</v>
      </c>
      <c r="Q121" s="7">
        <v>4</v>
      </c>
      <c r="R121" s="7">
        <v>4</v>
      </c>
      <c r="S121" s="7">
        <v>4</v>
      </c>
      <c r="T121" s="7">
        <v>4</v>
      </c>
      <c r="U121" s="7"/>
      <c r="V121" s="7"/>
      <c r="W121" s="186" t="str">
        <f>IF(表格1[[#This Row],[中(LQ)]]="","",IF(表格1[[#This Row],[計分方式]]="4C+1X",SUM(AA121:AE121)+LARGE(AF121:AJ121,1)&amp;"@",""))</f>
        <v/>
      </c>
      <c r="X121" s="186" t="str">
        <f>IF(表格1[[#This Row],[中(LQ)]]="","",IF(表格1[[#This Row],[計分方式]]="4C+2X",SUM(AA121:AE121)+LARGE(AF121:AJ121,1)+LARGE(AF121:AJ121,2)&amp;"@",""))</f>
        <v/>
      </c>
      <c r="Y121" s="186" t="str">
        <f>IF(表格1[[#This Row],[中(LQ)]]="","",IF(表格1[[#This Row],[計分方式]]="Best5",LARGE((AB121,AC121,AD121,AE121,AF121,AG121,AH121,AI121,AJ121),1)+LARGE((AB121,AC121,AD121,AE121,AF121,AG121,AH121,AI121,AJ121),2)+LARGE((AB121,AC121,AD121,AE121,AF121,AG121,AH121,AI121,AJ121),3)+LARGE((AB121,AC121,AD121,AE121,AF121,AG121,AH121,AI121,AJ121),4)+LARGE((AB121,AC121,AD121,AE121,AF121,AG121,AH121,AI121,AJ121),5)&amp;"@",""))</f>
        <v>22@</v>
      </c>
      <c r="Z121" s="186" t="str">
        <f>IF(表格1[[#This Row],[中(LQ)]]="","",IF(表格1[[#This Row],[計分方式]]="Best6",LARGE((AB121,AC121,AD121,AE121,AF121,AG121,AH121,AI121,AJ121),1)+LARGE((AB121,AC121,AD121,AE121,AF121,AG121,AH121,AI121,AJ121),2)+LARGE((AB121,AC121,AD121,AE121,AF121,AG121,AH121,AI121,AJ121),3)+LARGE((AB121,AC121,AD121,AE121,AF121,AG121,AH121,AI121,AJ121),4)+LARGE((AB121,AC121,AD121,AE121,AF121,AG121,AH121,AI121,AJ121),5)+LARGE((AB121,AC121,AD121,AE121,AF121,AG121,AH121,AI121,AJ121),6)&amp;"@",""))</f>
        <v/>
      </c>
      <c r="AA121" s="7"/>
      <c r="AB121" s="7">
        <v>4</v>
      </c>
      <c r="AC121" s="7">
        <v>5</v>
      </c>
      <c r="AD121" s="7">
        <v>4</v>
      </c>
      <c r="AE121" s="7">
        <v>4</v>
      </c>
      <c r="AF121" s="7">
        <v>5</v>
      </c>
      <c r="AG121" s="7">
        <v>4</v>
      </c>
      <c r="AH121" s="7">
        <v>4</v>
      </c>
      <c r="AI121" s="7"/>
      <c r="AJ121" s="7">
        <v>3</v>
      </c>
      <c r="AK121" s="161" t="s">
        <v>1681</v>
      </c>
    </row>
    <row r="122" spans="1:37" s="162" customFormat="1" ht="55.25" customHeight="1">
      <c r="A122" s="51" t="s">
        <v>541</v>
      </c>
      <c r="B122" s="52" t="s">
        <v>65</v>
      </c>
      <c r="C122" s="52" t="s">
        <v>542</v>
      </c>
      <c r="D122" s="160" t="s">
        <v>543</v>
      </c>
      <c r="E122" s="7" t="s">
        <v>73</v>
      </c>
      <c r="F122" s="7" t="s">
        <v>1620</v>
      </c>
      <c r="G122" s="7" t="s">
        <v>361</v>
      </c>
      <c r="H122" s="7"/>
      <c r="I122" s="186" t="str">
        <f>IF(表格1[[#This Row],[中(M)]]="","",IF(表格1[[#This Row],[計分方式]]="4C+1X",SUM(M122:Q122)+LARGE(R122:V122,1)&amp;"@",""))</f>
        <v/>
      </c>
      <c r="J122" s="186" t="str">
        <f>IF(表格1[[#This Row],[中(M)]]="","",IF(表格1[[#This Row],[計分方式]]="4C+2X",SUM(M122:Q122)+LARGE(R122:W122,1)+LARGE(R122:W122,2)&amp;"@",""))</f>
        <v/>
      </c>
      <c r="K122" s="186" t="str">
        <f>IF(表格1[[#This Row],[中(M)]]="","",IF(表格1[[#This Row],[計分方式]]="Best5",LARGE((N122,O122,P122,Q122,R122,S122,T122,U122,V122),1)+LARGE((N122,O122,P122,Q122,R122,S122,T122,U122,V122),2)+LARGE((N122,O122,P122,Q122,R122,S122,T122,U122,V122),3)+LARGE((N122,O122,P122,Q122,R122,S122,T122,U122,V122),4)+LARGE((N122,O122,P122,Q122,R122,S122,T122,U122,V122),5)&amp;"@",""))</f>
        <v>21@</v>
      </c>
      <c r="L122" s="186" t="str">
        <f>IF(表格1[[#This Row],[中(M)]]="","",IF(表格1[[#This Row],[計分方式]]="Best6",LARGE((N122,O122,P122,Q122,R122,S122,T122,U122,V122),1)+LARGE((N122,O122,P122,Q122,R122,S122,T122,U122,V122),2)+LARGE((N122,O122,P122,Q122,R122,S122,T122,U122,V122),3)+LARGE((N122,O122,P122,Q122,R122,S122,T122,U122,V122),4)+LARGE((N122,O122,P122,Q122,R122,S122,T122,U122,V122),5)+LARGE((N122,O122,P122,Q122,R122,S122,T122,U122,V122),6)&amp;"@",""))</f>
        <v/>
      </c>
      <c r="M122" s="7"/>
      <c r="N122" s="7">
        <v>5</v>
      </c>
      <c r="O122" s="7">
        <v>4</v>
      </c>
      <c r="P122" s="7">
        <v>3</v>
      </c>
      <c r="Q122" s="7">
        <v>4</v>
      </c>
      <c r="R122" s="7">
        <v>5</v>
      </c>
      <c r="S122" s="7">
        <v>3</v>
      </c>
      <c r="T122" s="7" t="s">
        <v>117</v>
      </c>
      <c r="U122" s="7"/>
      <c r="V122" s="7" t="s">
        <v>226</v>
      </c>
      <c r="W122" s="186" t="str">
        <f>IF(表格1[[#This Row],[中(LQ)]]="","",IF(表格1[[#This Row],[計分方式]]="4C+1X",SUM(AA122:AE122)+LARGE(AF122:AJ122,1)&amp;"@",""))</f>
        <v/>
      </c>
      <c r="X122" s="186" t="str">
        <f>IF(表格1[[#This Row],[中(LQ)]]="","",IF(表格1[[#This Row],[計分方式]]="4C+2X",SUM(AA122:AE122)+LARGE(AF122:AJ122,1)+LARGE(AF122:AJ122,2)&amp;"@",""))</f>
        <v/>
      </c>
      <c r="Y122" s="186" t="str">
        <f>IF(表格1[[#This Row],[中(LQ)]]="","",IF(表格1[[#This Row],[計分方式]]="Best5",LARGE((AB122,AC122,AD122,AE122,AF122,AG122,AH122,AI122,AJ122),1)+LARGE((AB122,AC122,AD122,AE122,AF122,AG122,AH122,AI122,AJ122),2)+LARGE((AB122,AC122,AD122,AE122,AF122,AG122,AH122,AI122,AJ122),3)+LARGE((AB122,AC122,AD122,AE122,AF122,AG122,AH122,AI122,AJ122),4)+LARGE((AB122,AC122,AD122,AE122,AF122,AG122,AH122,AI122,AJ122),5)&amp;"@",""))</f>
        <v>21@</v>
      </c>
      <c r="Z122" s="186" t="str">
        <f>IF(表格1[[#This Row],[中(LQ)]]="","",IF(表格1[[#This Row],[計分方式]]="Best6",LARGE((AB122,AC122,AD122,AE122,AF122,AG122,AH122,AI122,AJ122),1)+LARGE((AB122,AC122,AD122,AE122,AF122,AG122,AH122,AI122,AJ122),2)+LARGE((AB122,AC122,AD122,AE122,AF122,AG122,AH122,AI122,AJ122),3)+LARGE((AB122,AC122,AD122,AE122,AF122,AG122,AH122,AI122,AJ122),4)+LARGE((AB122,AC122,AD122,AE122,AF122,AG122,AH122,AI122,AJ122),5)+LARGE((AB122,AC122,AD122,AE122,AF122,AG122,AH122,AI122,AJ122),6)&amp;"@",""))</f>
        <v/>
      </c>
      <c r="AA122" s="7"/>
      <c r="AB122" s="7">
        <v>4</v>
      </c>
      <c r="AC122" s="7">
        <v>5</v>
      </c>
      <c r="AD122" s="7">
        <v>4</v>
      </c>
      <c r="AE122" s="7">
        <v>3</v>
      </c>
      <c r="AF122" s="7">
        <v>4</v>
      </c>
      <c r="AG122" s="7">
        <v>4</v>
      </c>
      <c r="AH122" s="7"/>
      <c r="AI122" s="7"/>
      <c r="AJ122" s="7" t="s">
        <v>117</v>
      </c>
      <c r="AK122" s="161" t="s">
        <v>1682</v>
      </c>
    </row>
    <row r="123" spans="1:37" s="162" customFormat="1" ht="55.25" customHeight="1">
      <c r="A123" s="51" t="s">
        <v>544</v>
      </c>
      <c r="B123" s="52" t="s">
        <v>65</v>
      </c>
      <c r="C123" s="52" t="s">
        <v>545</v>
      </c>
      <c r="D123" s="160" t="s">
        <v>546</v>
      </c>
      <c r="E123" s="7" t="s">
        <v>73</v>
      </c>
      <c r="F123" s="7" t="s">
        <v>1620</v>
      </c>
      <c r="G123" s="7" t="s">
        <v>361</v>
      </c>
      <c r="H123" s="7"/>
      <c r="I123" s="186" t="str">
        <f>IF(表格1[[#This Row],[中(M)]]="","",IF(表格1[[#This Row],[計分方式]]="4C+1X",SUM(M123:Q123)+LARGE(R123:V123,1)&amp;"@",""))</f>
        <v/>
      </c>
      <c r="J123" s="186" t="str">
        <f>IF(表格1[[#This Row],[中(M)]]="","",IF(表格1[[#This Row],[計分方式]]="4C+2X",SUM(M123:Q123)+LARGE(R123:W123,1)+LARGE(R123:W123,2)&amp;"@",""))</f>
        <v/>
      </c>
      <c r="K123" s="186"/>
      <c r="L123" s="186" t="str">
        <f>IF(表格1[[#This Row],[中(M)]]="","",IF(表格1[[#This Row],[計分方式]]="Best6",LARGE((N123,O123,P123,Q123,R123,S123,T123,U123,V123),1)+LARGE((N123,O123,P123,Q123,R123,S123,T123,U123,V123),2)+LARGE((N123,O123,P123,Q123,R123,S123,T123,U123,V123),3)+LARGE((N123,O123,P123,Q123,R123,S123,T123,U123,V123),4)+LARGE((N123,O123,P123,Q123,R123,S123,T123,U123,V123),5)+LARGE((N123,O123,P123,Q123,R123,S123,T123,U123,V123),6)&amp;"@",""))</f>
        <v/>
      </c>
      <c r="M123" s="7"/>
      <c r="N123" s="7" t="s">
        <v>117</v>
      </c>
      <c r="O123" s="7" t="s">
        <v>117</v>
      </c>
      <c r="P123" s="7" t="s">
        <v>117</v>
      </c>
      <c r="Q123" s="7" t="s">
        <v>117</v>
      </c>
      <c r="R123" s="7" t="s">
        <v>117</v>
      </c>
      <c r="S123" s="7" t="s">
        <v>117</v>
      </c>
      <c r="T123" s="7" t="s">
        <v>117</v>
      </c>
      <c r="U123" s="7"/>
      <c r="V123" s="7" t="s">
        <v>117</v>
      </c>
      <c r="W123" s="186" t="str">
        <f>IF(表格1[[#This Row],[中(LQ)]]="","",IF(表格1[[#This Row],[計分方式]]="4C+1X",SUM(AA123:AE123)+LARGE(AF123:AJ123,1)&amp;"@",""))</f>
        <v/>
      </c>
      <c r="X123" s="186" t="str">
        <f>IF(表格1[[#This Row],[中(LQ)]]="","",IF(表格1[[#This Row],[計分方式]]="4C+2X",SUM(AA123:AE123)+LARGE(AF123:AJ123,1)+LARGE(AF123:AJ123,2)&amp;"@",""))</f>
        <v/>
      </c>
      <c r="Y123" s="186"/>
      <c r="Z123" s="186"/>
      <c r="AA123" s="7"/>
      <c r="AB123" s="7" t="s">
        <v>117</v>
      </c>
      <c r="AC123" s="7" t="s">
        <v>117</v>
      </c>
      <c r="AD123" s="7" t="s">
        <v>117</v>
      </c>
      <c r="AE123" s="7" t="s">
        <v>117</v>
      </c>
      <c r="AF123" s="7" t="s">
        <v>117</v>
      </c>
      <c r="AG123" s="7" t="s">
        <v>117</v>
      </c>
      <c r="AH123" s="7" t="s">
        <v>117</v>
      </c>
      <c r="AI123" s="7"/>
      <c r="AJ123" s="7" t="s">
        <v>117</v>
      </c>
      <c r="AK123" s="161" t="s">
        <v>1683</v>
      </c>
    </row>
    <row r="124" spans="1:37" s="162" customFormat="1" ht="55.25" customHeight="1">
      <c r="A124" s="51" t="s">
        <v>547</v>
      </c>
      <c r="B124" s="52" t="s">
        <v>65</v>
      </c>
      <c r="C124" s="52" t="s">
        <v>548</v>
      </c>
      <c r="D124" s="160" t="s">
        <v>549</v>
      </c>
      <c r="E124" s="7" t="s">
        <v>1742</v>
      </c>
      <c r="F124" s="7">
        <v>32</v>
      </c>
      <c r="G124" s="7" t="s">
        <v>361</v>
      </c>
      <c r="H124" s="7"/>
      <c r="I124" s="186" t="str">
        <f>IF(表格1[[#This Row],[中(M)]]="","",IF(表格1[[#This Row],[計分方式]]="4C+1X",SUM(M124:Q124)+LARGE(R124:V124,1)&amp;"@",""))</f>
        <v/>
      </c>
      <c r="J124" s="186" t="str">
        <f>IF(表格1[[#This Row],[中(M)]]="","",IF(表格1[[#This Row],[計分方式]]="4C+2X",SUM(M124:Q124)+LARGE(R124:W124,1)+LARGE(R124:W124,2)&amp;"@",""))</f>
        <v/>
      </c>
      <c r="K124" s="186" t="str">
        <f>IF(表格1[[#This Row],[中(M)]]="","",IF(表格1[[#This Row],[計分方式]]="Best5",LARGE((N124,O124,P124,Q124,R124,S124,T124,U124,V124),1)+LARGE((N124,O124,P124,Q124,R124,S124,T124,U124,V124),2)+LARGE((N124,O124,P124,Q124,R124,S124,T124,U124,V124),3)+LARGE((N124,O124,P124,Q124,R124,S124,T124,U124,V124),4)+LARGE((N124,O124,P124,Q124,R124,S124,T124,U124,V124),5)&amp;"@",""))</f>
        <v>25@</v>
      </c>
      <c r="L124" s="186" t="str">
        <f>IF(表格1[[#This Row],[中(M)]]="","",IF(表格1[[#This Row],[計分方式]]="Best6",LARGE((N124,O124,P124,Q124,R124,S124,T124,U124,V124),1)+LARGE((N124,O124,P124,Q124,R124,S124,T124,U124,V124),2)+LARGE((N124,O124,P124,Q124,R124,S124,T124,U124,V124),3)+LARGE((N124,O124,P124,Q124,R124,S124,T124,U124,V124),4)+LARGE((N124,O124,P124,Q124,R124,S124,T124,U124,V124),5)+LARGE((N124,O124,P124,Q124,R124,S124,T124,U124,V124),6)&amp;"@",""))</f>
        <v/>
      </c>
      <c r="M124" s="7"/>
      <c r="N124" s="7">
        <v>5</v>
      </c>
      <c r="O124" s="7">
        <v>5</v>
      </c>
      <c r="P124" s="7">
        <v>3</v>
      </c>
      <c r="Q124" s="7">
        <v>5</v>
      </c>
      <c r="R124" s="7">
        <v>6</v>
      </c>
      <c r="S124" s="7">
        <v>4</v>
      </c>
      <c r="T124" s="7">
        <v>4</v>
      </c>
      <c r="U124" s="7"/>
      <c r="V124" s="7" t="s">
        <v>117</v>
      </c>
      <c r="W124" s="186" t="str">
        <f>IF(表格1[[#This Row],[中(LQ)]]="","",IF(表格1[[#This Row],[計分方式]]="4C+1X",SUM(AA124:AE124)+LARGE(AF124:AJ124,1)&amp;"@",""))</f>
        <v/>
      </c>
      <c r="X124" s="186" t="str">
        <f>IF(表格1[[#This Row],[中(LQ)]]="","",IF(表格1[[#This Row],[計分方式]]="4C+2X",SUM(AA124:AE124)+LARGE(AF124:AJ124,1)+LARGE(AF124:AJ124,2)&amp;"@",""))</f>
        <v/>
      </c>
      <c r="Y124" s="186" t="str">
        <f>IF(表格1[[#This Row],[中(LQ)]]="","",IF(表格1[[#This Row],[計分方式]]="Best5",LARGE((AB124,AC124,AD124,AE124,AF124,AG124,AH124,AI124,AJ124),1)+LARGE((AB124,AC124,AD124,AE124,AF124,AG124,AH124,AI124,AJ124),2)+LARGE((AB124,AC124,AD124,AE124,AF124,AG124,AH124,AI124,AJ124),3)+LARGE((AB124,AC124,AD124,AE124,AF124,AG124,AH124,AI124,AJ124),4)+LARGE((AB124,AC124,AD124,AE124,AF124,AG124,AH124,AI124,AJ124),5)&amp;"@",""))</f>
        <v>24@</v>
      </c>
      <c r="Z124" s="186" t="str">
        <f>IF(表格1[[#This Row],[中(LQ)]]="","",IF(表格1[[#This Row],[計分方式]]="Best6",LARGE((AB124,AC124,AD124,AE124,AF124,AG124,AH124,AI124,AJ124),1)+LARGE((AB124,AC124,AD124,AE124,AF124,AG124,AH124,AI124,AJ124),2)+LARGE((AB124,AC124,AD124,AE124,AF124,AG124,AH124,AI124,AJ124),3)+LARGE((AB124,AC124,AD124,AE124,AF124,AG124,AH124,AI124,AJ124),4)+LARGE((AB124,AC124,AD124,AE124,AF124,AG124,AH124,AI124,AJ124),5)+LARGE((AB124,AC124,AD124,AE124,AF124,AG124,AH124,AI124,AJ124),6)&amp;"@",""))</f>
        <v/>
      </c>
      <c r="AA124" s="7"/>
      <c r="AB124" s="7">
        <v>4</v>
      </c>
      <c r="AC124" s="7">
        <v>6</v>
      </c>
      <c r="AD124" s="7">
        <v>4</v>
      </c>
      <c r="AE124" s="7">
        <v>4</v>
      </c>
      <c r="AF124" s="7">
        <v>5</v>
      </c>
      <c r="AG124" s="7">
        <v>5</v>
      </c>
      <c r="AH124" s="7"/>
      <c r="AI124" s="7"/>
      <c r="AJ124" s="7" t="s">
        <v>117</v>
      </c>
      <c r="AK124" s="161" t="s">
        <v>464</v>
      </c>
    </row>
    <row r="125" spans="1:37" s="162" customFormat="1" ht="55.25" customHeight="1">
      <c r="A125" s="51" t="s">
        <v>550</v>
      </c>
      <c r="B125" s="52" t="s">
        <v>65</v>
      </c>
      <c r="C125" s="52" t="s">
        <v>551</v>
      </c>
      <c r="D125" s="160" t="s">
        <v>552</v>
      </c>
      <c r="E125" s="7" t="s">
        <v>143</v>
      </c>
      <c r="F125" s="7">
        <v>10</v>
      </c>
      <c r="G125" s="7" t="s">
        <v>361</v>
      </c>
      <c r="H125" s="7"/>
      <c r="I125" s="186" t="str">
        <f>IF(表格1[[#This Row],[中(M)]]="","",IF(表格1[[#This Row],[計分方式]]="4C+1X",SUM(M125:Q125)+LARGE(R125:V125,1)&amp;"@",""))</f>
        <v/>
      </c>
      <c r="J125" s="186" t="str">
        <f>IF(表格1[[#This Row],[中(M)]]="","",IF(表格1[[#This Row],[計分方式]]="4C+2X",SUM(M125:Q125)+LARGE(R125:W125,1)+LARGE(R125:W125,2)&amp;"@",""))</f>
        <v/>
      </c>
      <c r="K125" s="186" t="str">
        <f>IF(表格1[[#This Row],[中(M)]]="","",IF(表格1[[#This Row],[計分方式]]="Best5",LARGE((N125,O125,P125,Q125,R125,S125,T125,U125,V125),1)+LARGE((N125,O125,P125,Q125,R125,S125,T125,U125,V125),2)+LARGE((N125,O125,P125,Q125,R125,S125,T125,U125,V125),3)+LARGE((N125,O125,P125,Q125,R125,S125,T125,U125,V125),4)+LARGE((N125,O125,P125,Q125,R125,S125,T125,U125,V125),5)&amp;"@",""))</f>
        <v>22@</v>
      </c>
      <c r="L125" s="186" t="str">
        <f>IF(表格1[[#This Row],[中(M)]]="","",IF(表格1[[#This Row],[計分方式]]="Best6",LARGE((N125,O125,P125,Q125,R125,S125,T125,U125,V125),1)+LARGE((N125,O125,P125,Q125,R125,S125,T125,U125,V125),2)+LARGE((N125,O125,P125,Q125,R125,S125,T125,U125,V125),3)+LARGE((N125,O125,P125,Q125,R125,S125,T125,U125,V125),4)+LARGE((N125,O125,P125,Q125,R125,S125,T125,U125,V125),5)+LARGE((N125,O125,P125,Q125,R125,S125,T125,U125,V125),6)&amp;"@",""))</f>
        <v/>
      </c>
      <c r="M125" s="7"/>
      <c r="N125" s="7">
        <v>4</v>
      </c>
      <c r="O125" s="7">
        <v>3</v>
      </c>
      <c r="P125" s="7">
        <v>4</v>
      </c>
      <c r="Q125" s="7">
        <v>4</v>
      </c>
      <c r="R125" s="7">
        <v>6</v>
      </c>
      <c r="S125" s="7">
        <v>4</v>
      </c>
      <c r="T125" s="7"/>
      <c r="U125" s="7"/>
      <c r="V125" s="7" t="s">
        <v>117</v>
      </c>
      <c r="W125" s="186" t="str">
        <f>IF(表格1[[#This Row],[中(LQ)]]="","",IF(表格1[[#This Row],[計分方式]]="4C+1X",SUM(AA125:AE125)+LARGE(AF125:AJ125,1)&amp;"@",""))</f>
        <v/>
      </c>
      <c r="X125" s="186" t="str">
        <f>IF(表格1[[#This Row],[中(LQ)]]="","",IF(表格1[[#This Row],[計分方式]]="4C+2X",SUM(AA125:AE125)+LARGE(AF125:AJ125,1)+LARGE(AF125:AJ125,2)&amp;"@",""))</f>
        <v/>
      </c>
      <c r="Y125" s="186" t="str">
        <f>IF(表格1[[#This Row],[中(LQ)]]="","",IF(表格1[[#This Row],[計分方式]]="Best5",LARGE((AB125,AC125,AD125,AE125,AF125,AG125,AH125,AI125,AJ125),1)+LARGE((AB125,AC125,AD125,AE125,AF125,AG125,AH125,AI125,AJ125),2)+LARGE((AB125,AC125,AD125,AE125,AF125,AG125,AH125,AI125,AJ125),3)+LARGE((AB125,AC125,AD125,AE125,AF125,AG125,AH125,AI125,AJ125),4)+LARGE((AB125,AC125,AD125,AE125,AF125,AG125,AH125,AI125,AJ125),5)&amp;"@",""))</f>
        <v>22@</v>
      </c>
      <c r="Z125" s="186" t="str">
        <f>IF(表格1[[#This Row],[中(LQ)]]="","",IF(表格1[[#This Row],[計分方式]]="Best6",LARGE((AB125,AC125,AD125,AE125,AF125,AG125,AH125,AI125,AJ125),1)+LARGE((AB125,AC125,AD125,AE125,AF125,AG125,AH125,AI125,AJ125),2)+LARGE((AB125,AC125,AD125,AE125,AF125,AG125,AH125,AI125,AJ125),3)+LARGE((AB125,AC125,AD125,AE125,AF125,AG125,AH125,AI125,AJ125),4)+LARGE((AB125,AC125,AD125,AE125,AF125,AG125,AH125,AI125,AJ125),5)+LARGE((AB125,AC125,AD125,AE125,AF125,AG125,AH125,AI125,AJ125),6)&amp;"@",""))</f>
        <v/>
      </c>
      <c r="AA125" s="7"/>
      <c r="AB125" s="7">
        <v>4</v>
      </c>
      <c r="AC125" s="7">
        <v>3</v>
      </c>
      <c r="AD125" s="7">
        <v>5</v>
      </c>
      <c r="AE125" s="7">
        <v>5</v>
      </c>
      <c r="AF125" s="7">
        <v>4</v>
      </c>
      <c r="AG125" s="7">
        <v>4</v>
      </c>
      <c r="AH125" s="7" t="s">
        <v>117</v>
      </c>
      <c r="AI125" s="7"/>
      <c r="AJ125" s="7" t="s">
        <v>226</v>
      </c>
      <c r="AK125" s="161" t="s">
        <v>553</v>
      </c>
    </row>
    <row r="126" spans="1:37" s="162" customFormat="1" ht="55.25" customHeight="1">
      <c r="A126" s="51" t="s">
        <v>554</v>
      </c>
      <c r="B126" s="52" t="s">
        <v>65</v>
      </c>
      <c r="C126" s="52" t="s">
        <v>555</v>
      </c>
      <c r="D126" s="160" t="s">
        <v>556</v>
      </c>
      <c r="E126" s="7" t="s">
        <v>73</v>
      </c>
      <c r="F126" s="7">
        <v>222</v>
      </c>
      <c r="G126" s="7" t="s">
        <v>361</v>
      </c>
      <c r="H126" s="7"/>
      <c r="I126" s="186" t="str">
        <f>IF(表格1[[#This Row],[中(M)]]="","",IF(表格1[[#This Row],[計分方式]]="4C+1X",SUM(M126:Q126)+LARGE(R126:V126,1)&amp;"@",""))</f>
        <v/>
      </c>
      <c r="J126" s="186" t="str">
        <f>IF(表格1[[#This Row],[中(M)]]="","",IF(表格1[[#This Row],[計分方式]]="4C+2X",SUM(M126:Q126)+LARGE(R126:W126,1)+LARGE(R126:W126,2)&amp;"@",""))</f>
        <v/>
      </c>
      <c r="K126" s="186" t="str">
        <f>IF(表格1[[#This Row],[中(M)]]="","",IF(表格1[[#This Row],[計分方式]]="Best5",LARGE((N126,O126,P126,Q126,R126,S126,T126,U126,V126),1)+LARGE((N126,O126,P126,Q126,R126,S126,T126,U126,V126),2)+LARGE((N126,O126,P126,Q126,R126,S126,T126,U126,V126),3)+LARGE((N126,O126,P126,Q126,R126,S126,T126,U126,V126),4)+LARGE((N126,O126,P126,Q126,R126,S126,T126,U126,V126),5)&amp;"@",""))</f>
        <v>23@</v>
      </c>
      <c r="L126" s="186" t="str">
        <f>IF(表格1[[#This Row],[中(M)]]="","",IF(表格1[[#This Row],[計分方式]]="Best6",LARGE((N126,O126,P126,Q126,R126,S126,T126,U126,V126),1)+LARGE((N126,O126,P126,Q126,R126,S126,T126,U126,V126),2)+LARGE((N126,O126,P126,Q126,R126,S126,T126,U126,V126),3)+LARGE((N126,O126,P126,Q126,R126,S126,T126,U126,V126),4)+LARGE((N126,O126,P126,Q126,R126,S126,T126,U126,V126),5)+LARGE((N126,O126,P126,Q126,R126,S126,T126,U126,V126),6)&amp;"@",""))</f>
        <v/>
      </c>
      <c r="M126" s="7"/>
      <c r="N126" s="7">
        <v>6</v>
      </c>
      <c r="O126" s="7">
        <v>5</v>
      </c>
      <c r="P126" s="7">
        <v>4</v>
      </c>
      <c r="Q126" s="7">
        <v>4</v>
      </c>
      <c r="R126" s="7">
        <v>4</v>
      </c>
      <c r="S126" s="7">
        <v>4</v>
      </c>
      <c r="T126" s="7">
        <v>4</v>
      </c>
      <c r="U126" s="7"/>
      <c r="V126" s="7"/>
      <c r="W126" s="186" t="str">
        <f>IF(表格1[[#This Row],[中(LQ)]]="","",IF(表格1[[#This Row],[計分方式]]="4C+1X",SUM(AA126:AE126)+LARGE(AF126:AJ126,1)&amp;"@",""))</f>
        <v/>
      </c>
      <c r="X126" s="186" t="str">
        <f>IF(表格1[[#This Row],[中(LQ)]]="","",IF(表格1[[#This Row],[計分方式]]="4C+2X",SUM(AA126:AE126)+LARGE(AF126:AJ126,1)+LARGE(AF126:AJ126,2)&amp;"@",""))</f>
        <v/>
      </c>
      <c r="Y126" s="186" t="str">
        <f>IF(表格1[[#This Row],[中(LQ)]]="","",IF(表格1[[#This Row],[計分方式]]="Best5",LARGE((AB126,AC126,AD126,AE126,AF126,AG126,AH126,AI126,AJ126),1)+LARGE((AB126,AC126,AD126,AE126,AF126,AG126,AH126,AI126,AJ126),2)+LARGE((AB126,AC126,AD126,AE126,AF126,AG126,AH126,AI126,AJ126),3)+LARGE((AB126,AC126,AD126,AE126,AF126,AG126,AH126,AI126,AJ126),4)+LARGE((AB126,AC126,AD126,AE126,AF126,AG126,AH126,AI126,AJ126),5)&amp;"@",""))</f>
        <v>23@</v>
      </c>
      <c r="Z126" s="186" t="str">
        <f>IF(表格1[[#This Row],[中(LQ)]]="","",IF(表格1[[#This Row],[計分方式]]="Best6",LARGE((AB126,AC126,AD126,AE126,AF126,AG126,AH126,AI126,AJ126),1)+LARGE((AB126,AC126,AD126,AE126,AF126,AG126,AH126,AI126,AJ126),2)+LARGE((AB126,AC126,AD126,AE126,AF126,AG126,AH126,AI126,AJ126),3)+LARGE((AB126,AC126,AD126,AE126,AF126,AG126,AH126,AI126,AJ126),4)+LARGE((AB126,AC126,AD126,AE126,AF126,AG126,AH126,AI126,AJ126),5)+LARGE((AB126,AC126,AD126,AE126,AF126,AG126,AH126,AI126,AJ126),6)&amp;"@",""))</f>
        <v/>
      </c>
      <c r="AA126" s="7"/>
      <c r="AB126" s="7">
        <v>6</v>
      </c>
      <c r="AC126" s="7">
        <v>4</v>
      </c>
      <c r="AD126" s="7">
        <v>4</v>
      </c>
      <c r="AE126" s="7">
        <v>4</v>
      </c>
      <c r="AF126" s="7">
        <v>5</v>
      </c>
      <c r="AG126" s="7">
        <v>4</v>
      </c>
      <c r="AH126" s="7"/>
      <c r="AI126" s="7"/>
      <c r="AJ126" s="7"/>
      <c r="AK126" s="161" t="s">
        <v>464</v>
      </c>
    </row>
    <row r="127" spans="1:37" s="162" customFormat="1" ht="55.25" customHeight="1">
      <c r="A127" s="51" t="s">
        <v>557</v>
      </c>
      <c r="B127" s="52" t="s">
        <v>65</v>
      </c>
      <c r="C127" s="52" t="s">
        <v>558</v>
      </c>
      <c r="D127" s="160" t="s">
        <v>559</v>
      </c>
      <c r="E127" s="7" t="s">
        <v>73</v>
      </c>
      <c r="F127" s="7">
        <v>15</v>
      </c>
      <c r="G127" s="7" t="s">
        <v>314</v>
      </c>
      <c r="H127" s="7"/>
      <c r="I127" s="186" t="str">
        <f>IF(表格1[[#This Row],[中(M)]]="","",IF(表格1[[#This Row],[計分方式]]="4C+1X",SUM(M127:Q127)+LARGE(R127:V127,1)&amp;"@",""))</f>
        <v/>
      </c>
      <c r="J127" s="186">
        <v>37</v>
      </c>
      <c r="K127" s="186" t="str">
        <f>IF(表格1[[#This Row],[中(M)]]="","",IF(表格1[[#This Row],[計分方式]]="Best5",LARGE((N127,O127,P127,Q127,R127,S127,T127,U127,V127),1)+LARGE((N127,O127,P127,Q127,R127,S127,T127,U127,V127),2)+LARGE((N127,O127,P127,Q127,R127,S127,T127,U127,V127),3)+LARGE((N127,O127,P127,Q127,R127,S127,T127,U127,V127),4)+LARGE((N127,O127,P127,Q127,R127,S127,T127,U127,V127),5)&amp;"@",""))</f>
        <v/>
      </c>
      <c r="L127" s="186" t="str">
        <f>IF(表格1[[#This Row],[中(M)]]="","",IF(表格1[[#This Row],[計分方式]]="Best6",LARGE((N127,O127,P127,Q127,R127,S127,T127,U127,V127),1)+LARGE((N127,O127,P127,Q127,R127,S127,T127,U127,V127),2)+LARGE((N127,O127,P127,Q127,R127,S127,T127,U127,V127),3)+LARGE((N127,O127,P127,Q127,R127,S127,T127,U127,V127),4)+LARGE((N127,O127,P127,Q127,R127,S127,T127,U127,V127),5)+LARGE((N127,O127,P127,Q127,R127,S127,T127,U127,V127),6)&amp;"@",""))</f>
        <v/>
      </c>
      <c r="M127" s="7"/>
      <c r="N127" s="7">
        <v>7</v>
      </c>
      <c r="O127" s="7">
        <v>6</v>
      </c>
      <c r="P127" s="7">
        <v>6</v>
      </c>
      <c r="Q127" s="7">
        <v>5</v>
      </c>
      <c r="R127" s="7">
        <v>7</v>
      </c>
      <c r="S127" s="7">
        <v>6</v>
      </c>
      <c r="T127" s="7">
        <v>4</v>
      </c>
      <c r="U127" s="7"/>
      <c r="V127" s="7">
        <v>6</v>
      </c>
      <c r="W127" s="186" t="str">
        <f>IF(表格1[[#This Row],[中(LQ)]]="","",IF(表格1[[#This Row],[計分方式]]="4C+1X",SUM(AA127:AE127)+LARGE(AF127:AJ127,1)&amp;"@",""))</f>
        <v/>
      </c>
      <c r="X127" s="186">
        <v>35</v>
      </c>
      <c r="Y127" s="186" t="str">
        <f>IF(表格1[[#This Row],[中(LQ)]]="","",IF(表格1[[#This Row],[計分方式]]="Best5",LARGE((AB127,AC127,AD127,AE127,AF127,AG127,AH127,AI127,AJ127),1)+LARGE((AB127,AC127,AD127,AE127,AF127,AG127,AH127,AI127,AJ127),2)+LARGE((AB127,AC127,AD127,AE127,AF127,AG127,AH127,AI127,AJ127),3)+LARGE((AB127,AC127,AD127,AE127,AF127,AG127,AH127,AI127,AJ127),4)+LARGE((AB127,AC127,AD127,AE127,AF127,AG127,AH127,AI127,AJ127),5)&amp;"@",""))</f>
        <v/>
      </c>
      <c r="Z127" s="186" t="str">
        <f>IF(表格1[[#This Row],[中(LQ)]]="","",IF(表格1[[#This Row],[計分方式]]="Best6",LARGE((AB127,AC127,AD127,AE127,AF127,AG127,AH127,AI127,AJ127),1)+LARGE((AB127,AC127,AD127,AE127,AF127,AG127,AH127,AI127,AJ127),2)+LARGE((AB127,AC127,AD127,AE127,AF127,AG127,AH127,AI127,AJ127),3)+LARGE((AB127,AC127,AD127,AE127,AF127,AG127,AH127,AI127,AJ127),4)+LARGE((AB127,AC127,AD127,AE127,AF127,AG127,AH127,AI127,AJ127),5)+LARGE((AB127,AC127,AD127,AE127,AF127,AG127,AH127,AI127,AJ127),6)&amp;"@",""))</f>
        <v/>
      </c>
      <c r="AA127" s="7"/>
      <c r="AB127" s="7">
        <v>5</v>
      </c>
      <c r="AC127" s="7">
        <v>6</v>
      </c>
      <c r="AD127" s="7">
        <v>5</v>
      </c>
      <c r="AE127" s="7">
        <v>5</v>
      </c>
      <c r="AF127" s="7">
        <v>7</v>
      </c>
      <c r="AG127" s="7">
        <v>7</v>
      </c>
      <c r="AH127" s="7">
        <v>6</v>
      </c>
      <c r="AI127" s="7"/>
      <c r="AJ127" s="7"/>
      <c r="AK127" s="161" t="s">
        <v>1684</v>
      </c>
    </row>
    <row r="128" spans="1:37" s="162" customFormat="1" ht="55.25" customHeight="1">
      <c r="A128" s="51" t="s">
        <v>560</v>
      </c>
      <c r="B128" s="52" t="s">
        <v>65</v>
      </c>
      <c r="C128" s="52" t="s">
        <v>561</v>
      </c>
      <c r="D128" s="160" t="s">
        <v>562</v>
      </c>
      <c r="E128" s="7" t="s">
        <v>73</v>
      </c>
      <c r="F128" s="7">
        <v>60</v>
      </c>
      <c r="G128" s="7" t="s">
        <v>361</v>
      </c>
      <c r="H128" s="7"/>
      <c r="I128" s="186" t="str">
        <f>IF(表格1[[#This Row],[中(M)]]="","",IF(表格1[[#This Row],[計分方式]]="4C+1X",SUM(M128:Q128)+LARGE(R128:V128,1)&amp;"@",""))</f>
        <v/>
      </c>
      <c r="J128" s="186" t="str">
        <f>IF(表格1[[#This Row],[中(M)]]="","",IF(表格1[[#This Row],[計分方式]]="4C+2X",SUM(M128:Q128)+LARGE(R128:W128,1)+LARGE(R128:W128,2)&amp;"@",""))</f>
        <v/>
      </c>
      <c r="K128" s="186" t="str">
        <f>IF(表格1[[#This Row],[中(M)]]="","",IF(表格1[[#This Row],[計分方式]]="Best5",LARGE((N128,O128,P128,Q128,R128,S128,T128,U128,V128),1)+LARGE((N128,O128,P128,Q128,R128,S128,T128,U128,V128),2)+LARGE((N128,O128,P128,Q128,R128,S128,T128,U128,V128),3)+LARGE((N128,O128,P128,Q128,R128,S128,T128,U128,V128),4)+LARGE((N128,O128,P128,Q128,R128,S128,T128,U128,V128),5)&amp;"@",""))</f>
        <v>22@</v>
      </c>
      <c r="L128" s="186" t="str">
        <f>IF(表格1[[#This Row],[中(M)]]="","",IF(表格1[[#This Row],[計分方式]]="Best6",LARGE((N128,O128,P128,Q128,R128,S128,T128,U128,V128),1)+LARGE((N128,O128,P128,Q128,R128,S128,T128,U128,V128),2)+LARGE((N128,O128,P128,Q128,R128,S128,T128,U128,V128),3)+LARGE((N128,O128,P128,Q128,R128,S128,T128,U128,V128),4)+LARGE((N128,O128,P128,Q128,R128,S128,T128,U128,V128),5)+LARGE((N128,O128,P128,Q128,R128,S128,T128,U128,V128),6)&amp;"@",""))</f>
        <v/>
      </c>
      <c r="M128" s="7"/>
      <c r="N128" s="7">
        <v>5</v>
      </c>
      <c r="O128" s="7">
        <v>4</v>
      </c>
      <c r="P128" s="7">
        <v>4</v>
      </c>
      <c r="Q128" s="7">
        <v>5</v>
      </c>
      <c r="R128" s="7">
        <v>4</v>
      </c>
      <c r="S128" s="7">
        <v>4</v>
      </c>
      <c r="T128" s="7" t="s">
        <v>117</v>
      </c>
      <c r="U128" s="7"/>
      <c r="V128" s="7" t="s">
        <v>226</v>
      </c>
      <c r="W128" s="186" t="str">
        <f>IF(表格1[[#This Row],[中(LQ)]]="","",IF(表格1[[#This Row],[計分方式]]="4C+1X",SUM(AA128:AE128)+LARGE(AF128:AJ128,1)&amp;"@",""))</f>
        <v/>
      </c>
      <c r="X128" s="186" t="str">
        <f>IF(表格1[[#This Row],[中(LQ)]]="","",IF(表格1[[#This Row],[計分方式]]="4C+2X",SUM(AA128:AE128)+LARGE(AF128:AJ128,1)+LARGE(AF128:AJ128,2)&amp;"@",""))</f>
        <v/>
      </c>
      <c r="Y128" s="186" t="str">
        <f>IF(表格1[[#This Row],[中(LQ)]]="","",IF(表格1[[#This Row],[計分方式]]="Best5",LARGE((AB128,AC128,AD128,AE128,AF128,AG128,AH128,AI128,AJ128),1)+LARGE((AB128,AC128,AD128,AE128,AF128,AG128,AH128,AI128,AJ128),2)+LARGE((AB128,AC128,AD128,AE128,AF128,AG128,AH128,AI128,AJ128),3)+LARGE((AB128,AC128,AD128,AE128,AF128,AG128,AH128,AI128,AJ128),4)+LARGE((AB128,AC128,AD128,AE128,AF128,AG128,AH128,AI128,AJ128),5)&amp;"@",""))</f>
        <v>22@</v>
      </c>
      <c r="Z128" s="186" t="str">
        <f>IF(表格1[[#This Row],[中(LQ)]]="","",IF(表格1[[#This Row],[計分方式]]="Best6",LARGE((AB128,AC128,AD128,AE128,AF128,AG128,AH128,AI128,AJ128),1)+LARGE((AB128,AC128,AD128,AE128,AF128,AG128,AH128,AI128,AJ128),2)+LARGE((AB128,AC128,AD128,AE128,AF128,AG128,AH128,AI128,AJ128),3)+LARGE((AB128,AC128,AD128,AE128,AF128,AG128,AH128,AI128,AJ128),4)+LARGE((AB128,AC128,AD128,AE128,AF128,AG128,AH128,AI128,AJ128),5)+LARGE((AB128,AC128,AD128,AE128,AF128,AG128,AH128,AI128,AJ128),6)&amp;"@",""))</f>
        <v/>
      </c>
      <c r="AA128" s="7"/>
      <c r="AB128" s="7">
        <v>6</v>
      </c>
      <c r="AC128" s="7">
        <v>4</v>
      </c>
      <c r="AD128" s="7">
        <v>4</v>
      </c>
      <c r="AE128" s="7">
        <v>4</v>
      </c>
      <c r="AF128" s="7">
        <v>4</v>
      </c>
      <c r="AG128" s="7">
        <v>3</v>
      </c>
      <c r="AH128" s="7" t="s">
        <v>117</v>
      </c>
      <c r="AI128" s="7"/>
      <c r="AJ128" s="7" t="s">
        <v>117</v>
      </c>
      <c r="AK128" s="161"/>
    </row>
    <row r="129" spans="1:37" s="162" customFormat="1" ht="55.25" customHeight="1">
      <c r="A129" s="51" t="s">
        <v>563</v>
      </c>
      <c r="B129" s="52" t="s">
        <v>65</v>
      </c>
      <c r="C129" s="52" t="s">
        <v>564</v>
      </c>
      <c r="D129" s="160" t="s">
        <v>565</v>
      </c>
      <c r="E129" s="7" t="s">
        <v>73</v>
      </c>
      <c r="F129" s="7">
        <v>45</v>
      </c>
      <c r="G129" s="7" t="s">
        <v>361</v>
      </c>
      <c r="H129" s="7"/>
      <c r="I129" s="186" t="str">
        <f>IF(表格1[[#This Row],[中(M)]]="","",IF(表格1[[#This Row],[計分方式]]="4C+1X",SUM(M129:Q129)+LARGE(R129:V129,1)&amp;"@",""))</f>
        <v/>
      </c>
      <c r="J129" s="186" t="str">
        <f>IF(表格1[[#This Row],[中(M)]]="","",IF(表格1[[#This Row],[計分方式]]="4C+2X",SUM(M129:Q129)+LARGE(R129:W129,1)+LARGE(R129:W129,2)&amp;"@",""))</f>
        <v/>
      </c>
      <c r="K129" s="186" t="str">
        <f>IF(表格1[[#This Row],[中(M)]]="","",IF(表格1[[#This Row],[計分方式]]="Best5",LARGE((N129,O129,P129,Q129,R129,S129,T129,U129,V129),1)+LARGE((N129,O129,P129,Q129,R129,S129,T129,U129,V129),2)+LARGE((N129,O129,P129,Q129,R129,S129,T129,U129,V129),3)+LARGE((N129,O129,P129,Q129,R129,S129,T129,U129,V129),4)+LARGE((N129,O129,P129,Q129,R129,S129,T129,U129,V129),5)&amp;"@",""))</f>
        <v>27@</v>
      </c>
      <c r="L129" s="186" t="str">
        <f>IF(表格1[[#This Row],[中(M)]]="","",IF(表格1[[#This Row],[計分方式]]="Best6",LARGE((N129,O129,P129,Q129,R129,S129,T129,U129,V129),1)+LARGE((N129,O129,P129,Q129,R129,S129,T129,U129,V129),2)+LARGE((N129,O129,P129,Q129,R129,S129,T129,U129,V129),3)+LARGE((N129,O129,P129,Q129,R129,S129,T129,U129,V129),4)+LARGE((N129,O129,P129,Q129,R129,S129,T129,U129,V129),5)+LARGE((N129,O129,P129,Q129,R129,S129,T129,U129,V129),6)&amp;"@",""))</f>
        <v/>
      </c>
      <c r="M129" s="7"/>
      <c r="N129" s="7">
        <v>6</v>
      </c>
      <c r="O129" s="7">
        <v>4</v>
      </c>
      <c r="P129" s="7">
        <v>5</v>
      </c>
      <c r="Q129" s="7">
        <v>4</v>
      </c>
      <c r="R129" s="7">
        <v>6</v>
      </c>
      <c r="S129" s="7">
        <v>6</v>
      </c>
      <c r="T129" s="7"/>
      <c r="U129" s="7"/>
      <c r="V129" s="7"/>
      <c r="W129" s="186" t="str">
        <f>IF(表格1[[#This Row],[中(LQ)]]="","",IF(表格1[[#This Row],[計分方式]]="4C+1X",SUM(AA129:AE129)+LARGE(AF129:AJ129,1)&amp;"@",""))</f>
        <v/>
      </c>
      <c r="X129" s="186" t="str">
        <f>IF(表格1[[#This Row],[中(LQ)]]="","",IF(表格1[[#This Row],[計分方式]]="4C+2X",SUM(AA129:AE129)+LARGE(AF129:AJ129,1)+LARGE(AF129:AJ129,2)&amp;"@",""))</f>
        <v/>
      </c>
      <c r="Y129" s="186" t="str">
        <f>IF(表格1[[#This Row],[中(LQ)]]="","",IF(表格1[[#This Row],[計分方式]]="Best5",LARGE((AB129,AC129,AD129,AE129,AF129,AG129,AH129,AI129,AJ129),1)+LARGE((AB129,AC129,AD129,AE129,AF129,AG129,AH129,AI129,AJ129),2)+LARGE((AB129,AC129,AD129,AE129,AF129,AG129,AH129,AI129,AJ129),3)+LARGE((AB129,AC129,AD129,AE129,AF129,AG129,AH129,AI129,AJ129),4)+LARGE((AB129,AC129,AD129,AE129,AF129,AG129,AH129,AI129,AJ129),5)&amp;"@",""))</f>
        <v>26@</v>
      </c>
      <c r="Z129" s="186" t="str">
        <f>IF(表格1[[#This Row],[中(LQ)]]="","",IF(表格1[[#This Row],[計分方式]]="Best6",LARGE((AB129,AC129,AD129,AE129,AF129,AG129,AH129,AI129,AJ129),1)+LARGE((AB129,AC129,AD129,AE129,AF129,AG129,AH129,AI129,AJ129),2)+LARGE((AB129,AC129,AD129,AE129,AF129,AG129,AH129,AI129,AJ129),3)+LARGE((AB129,AC129,AD129,AE129,AF129,AG129,AH129,AI129,AJ129),4)+LARGE((AB129,AC129,AD129,AE129,AF129,AG129,AH129,AI129,AJ129),5)+LARGE((AB129,AC129,AD129,AE129,AF129,AG129,AH129,AI129,AJ129),6)&amp;"@",""))</f>
        <v/>
      </c>
      <c r="AA129" s="7"/>
      <c r="AB129" s="7">
        <v>4</v>
      </c>
      <c r="AC129" s="7">
        <v>4</v>
      </c>
      <c r="AD129" s="7">
        <v>7</v>
      </c>
      <c r="AE129" s="7">
        <v>3</v>
      </c>
      <c r="AF129" s="7">
        <v>6</v>
      </c>
      <c r="AG129" s="7">
        <v>5</v>
      </c>
      <c r="AH129" s="7">
        <v>3</v>
      </c>
      <c r="AI129" s="7"/>
      <c r="AJ129" s="7"/>
      <c r="AK129" s="161" t="s">
        <v>1685</v>
      </c>
    </row>
    <row r="130" spans="1:37" s="162" customFormat="1" ht="55.25" customHeight="1">
      <c r="A130" s="51" t="s">
        <v>566</v>
      </c>
      <c r="B130" s="52" t="s">
        <v>65</v>
      </c>
      <c r="C130" s="52" t="s">
        <v>567</v>
      </c>
      <c r="D130" s="160" t="s">
        <v>568</v>
      </c>
      <c r="E130" s="7" t="s">
        <v>73</v>
      </c>
      <c r="F130" s="7">
        <v>126</v>
      </c>
      <c r="G130" s="7" t="s">
        <v>361</v>
      </c>
      <c r="H130" s="7"/>
      <c r="I130" s="186" t="str">
        <f>IF(表格1[[#This Row],[中(M)]]="","",IF(表格1[[#This Row],[計分方式]]="4C+1X",SUM(M130:Q130)+LARGE(R130:V130,1)&amp;"@",""))</f>
        <v/>
      </c>
      <c r="J130" s="186" t="str">
        <f>IF(表格1[[#This Row],[中(M)]]="","",IF(表格1[[#This Row],[計分方式]]="4C+2X",SUM(M130:Q130)+LARGE(R130:W130,1)+LARGE(R130:W130,2)&amp;"@",""))</f>
        <v/>
      </c>
      <c r="K130" s="186" t="str">
        <f>IF(表格1[[#This Row],[中(M)]]="","",IF(表格1[[#This Row],[計分方式]]="Best5",LARGE((N130,O130,P130,Q130,R130,S130,T130,U130,V130),1)+LARGE((N130,O130,P130,Q130,R130,S130,T130,U130,V130),2)+LARGE((N130,O130,P130,Q130,R130,S130,T130,U130,V130),3)+LARGE((N130,O130,P130,Q130,R130,S130,T130,U130,V130),4)+LARGE((N130,O130,P130,Q130,R130,S130,T130,U130,V130),5)&amp;"@",""))</f>
        <v>24@</v>
      </c>
      <c r="L130" s="186" t="str">
        <f>IF(表格1[[#This Row],[中(M)]]="","",IF(表格1[[#This Row],[計分方式]]="Best6",LARGE((N130,O130,P130,Q130,R130,S130,T130,U130,V130),1)+LARGE((N130,O130,P130,Q130,R130,S130,T130,U130,V130),2)+LARGE((N130,O130,P130,Q130,R130,S130,T130,U130,V130),3)+LARGE((N130,O130,P130,Q130,R130,S130,T130,U130,V130),4)+LARGE((N130,O130,P130,Q130,R130,S130,T130,U130,V130),5)+LARGE((N130,O130,P130,Q130,R130,S130,T130,U130,V130),6)&amp;"@",""))</f>
        <v/>
      </c>
      <c r="M130" s="7"/>
      <c r="N130" s="7">
        <v>3</v>
      </c>
      <c r="O130" s="7">
        <v>5</v>
      </c>
      <c r="P130" s="7">
        <v>5</v>
      </c>
      <c r="Q130" s="7">
        <v>4</v>
      </c>
      <c r="R130" s="7">
        <v>5</v>
      </c>
      <c r="S130" s="7">
        <v>5</v>
      </c>
      <c r="T130" s="7">
        <v>3</v>
      </c>
      <c r="U130" s="7"/>
      <c r="V130" s="7"/>
      <c r="W130" s="186" t="str">
        <f>IF(表格1[[#This Row],[中(LQ)]]="","",IF(表格1[[#This Row],[計分方式]]="4C+1X",SUM(AA130:AE130)+LARGE(AF130:AJ130,1)&amp;"@",""))</f>
        <v/>
      </c>
      <c r="X130" s="186" t="str">
        <f>IF(表格1[[#This Row],[中(LQ)]]="","",IF(表格1[[#This Row],[計分方式]]="4C+2X",SUM(AA130:AE130)+LARGE(AF130:AJ130,1)+LARGE(AF130:AJ130,2)&amp;"@",""))</f>
        <v/>
      </c>
      <c r="Y130" s="186" t="str">
        <f>IF(表格1[[#This Row],[中(LQ)]]="","",IF(表格1[[#This Row],[計分方式]]="Best5",LARGE((AB130,AC130,AD130,AE130,AF130,AG130,AH130,AI130,AJ130),1)+LARGE((AB130,AC130,AD130,AE130,AF130,AG130,AH130,AI130,AJ130),2)+LARGE((AB130,AC130,AD130,AE130,AF130,AG130,AH130,AI130,AJ130),3)+LARGE((AB130,AC130,AD130,AE130,AF130,AG130,AH130,AI130,AJ130),4)+LARGE((AB130,AC130,AD130,AE130,AF130,AG130,AH130,AI130,AJ130),5)&amp;"@",""))</f>
        <v>23@</v>
      </c>
      <c r="Z130" s="186" t="str">
        <f>IF(表格1[[#This Row],[中(LQ)]]="","",IF(表格1[[#This Row],[計分方式]]="Best6",LARGE((AB130,AC130,AD130,AE130,AF130,AG130,AH130,AI130,AJ130),1)+LARGE((AB130,AC130,AD130,AE130,AF130,AG130,AH130,AI130,AJ130),2)+LARGE((AB130,AC130,AD130,AE130,AF130,AG130,AH130,AI130,AJ130),3)+LARGE((AB130,AC130,AD130,AE130,AF130,AG130,AH130,AI130,AJ130),4)+LARGE((AB130,AC130,AD130,AE130,AF130,AG130,AH130,AI130,AJ130),5)+LARGE((AB130,AC130,AD130,AE130,AF130,AG130,AH130,AI130,AJ130),6)&amp;"@",""))</f>
        <v/>
      </c>
      <c r="AA130" s="7"/>
      <c r="AB130" s="7">
        <v>5</v>
      </c>
      <c r="AC130" s="7">
        <v>4</v>
      </c>
      <c r="AD130" s="7">
        <v>3</v>
      </c>
      <c r="AE130" s="7">
        <v>4</v>
      </c>
      <c r="AF130" s="7">
        <v>5</v>
      </c>
      <c r="AG130" s="7">
        <v>5</v>
      </c>
      <c r="AH130" s="7">
        <v>4</v>
      </c>
      <c r="AI130" s="7"/>
      <c r="AJ130" s="7" t="s">
        <v>117</v>
      </c>
      <c r="AK130" s="161" t="s">
        <v>569</v>
      </c>
    </row>
    <row r="131" spans="1:37" s="162" customFormat="1" ht="55.25" customHeight="1">
      <c r="A131" s="51" t="s">
        <v>570</v>
      </c>
      <c r="B131" s="52" t="s">
        <v>65</v>
      </c>
      <c r="C131" s="52" t="s">
        <v>571</v>
      </c>
      <c r="D131" s="160" t="s">
        <v>572</v>
      </c>
      <c r="E131" s="7" t="s">
        <v>73</v>
      </c>
      <c r="F131" s="7">
        <v>37</v>
      </c>
      <c r="G131" s="7" t="s">
        <v>361</v>
      </c>
      <c r="H131" s="7"/>
      <c r="I131" s="186" t="str">
        <f>IF(表格1[[#This Row],[中(M)]]="","",IF(表格1[[#This Row],[計分方式]]="4C+1X",SUM(M131:Q131)+LARGE(R131:V131,1)&amp;"@",""))</f>
        <v/>
      </c>
      <c r="J131" s="186" t="str">
        <f>IF(表格1[[#This Row],[中(M)]]="","",IF(表格1[[#This Row],[計分方式]]="4C+2X",SUM(M131:Q131)+LARGE(R131:W131,1)+LARGE(R131:W131,2)&amp;"@",""))</f>
        <v/>
      </c>
      <c r="K131" s="186" t="str">
        <f>IF(表格1[[#This Row],[中(M)]]="","",IF(表格1[[#This Row],[計分方式]]="Best5",LARGE((N131,O131,P131,Q131,R131,S131,T131,U131,V131),1)+LARGE((N131,O131,P131,Q131,R131,S131,T131,U131,V131),2)+LARGE((N131,O131,P131,Q131,R131,S131,T131,U131,V131),3)+LARGE((N131,O131,P131,Q131,R131,S131,T131,U131,V131),4)+LARGE((N131,O131,P131,Q131,R131,S131,T131,U131,V131),5)&amp;"@",""))</f>
        <v>30@</v>
      </c>
      <c r="L131" s="186" t="str">
        <f>IF(表格1[[#This Row],[中(M)]]="","",IF(表格1[[#This Row],[計分方式]]="Best6",LARGE((N131,O131,P131,Q131,R131,S131,T131,U131,V131),1)+LARGE((N131,O131,P131,Q131,R131,S131,T131,U131,V131),2)+LARGE((N131,O131,P131,Q131,R131,S131,T131,U131,V131),3)+LARGE((N131,O131,P131,Q131,R131,S131,T131,U131,V131),4)+LARGE((N131,O131,P131,Q131,R131,S131,T131,U131,V131),5)+LARGE((N131,O131,P131,Q131,R131,S131,T131,U131,V131),6)&amp;"@",""))</f>
        <v/>
      </c>
      <c r="M131" s="7"/>
      <c r="N131" s="7">
        <v>5</v>
      </c>
      <c r="O131" s="7">
        <v>6</v>
      </c>
      <c r="P131" s="7">
        <v>6</v>
      </c>
      <c r="Q131" s="7">
        <v>6</v>
      </c>
      <c r="R131" s="7">
        <v>6</v>
      </c>
      <c r="S131" s="7">
        <v>6</v>
      </c>
      <c r="T131" s="7">
        <v>5</v>
      </c>
      <c r="U131" s="7"/>
      <c r="V131" s="7">
        <v>5</v>
      </c>
      <c r="W131" s="186" t="str">
        <f>IF(表格1[[#This Row],[中(LQ)]]="","",IF(表格1[[#This Row],[計分方式]]="4C+1X",SUM(AA131:AE131)+LARGE(AF131:AJ131,1)&amp;"@",""))</f>
        <v/>
      </c>
      <c r="X131" s="186" t="str">
        <f>IF(表格1[[#This Row],[中(LQ)]]="","",IF(表格1[[#This Row],[計分方式]]="4C+2X",SUM(AA131:AE131)+LARGE(AF131:AJ131,1)+LARGE(AF131:AJ131,2)&amp;"@",""))</f>
        <v/>
      </c>
      <c r="Y131" s="186" t="str">
        <f>IF(表格1[[#This Row],[中(LQ)]]="","",IF(表格1[[#This Row],[計分方式]]="Best5",LARGE((AB131,AC131,AD131,AE131,AF131,AG131,AH131,AI131,AJ131),1)+LARGE((AB131,AC131,AD131,AE131,AF131,AG131,AH131,AI131,AJ131),2)+LARGE((AB131,AC131,AD131,AE131,AF131,AG131,AH131,AI131,AJ131),3)+LARGE((AB131,AC131,AD131,AE131,AF131,AG131,AH131,AI131,AJ131),4)+LARGE((AB131,AC131,AD131,AE131,AF131,AG131,AH131,AI131,AJ131),5)&amp;"@",""))</f>
        <v>30@</v>
      </c>
      <c r="Z131" s="186" t="str">
        <f>IF(表格1[[#This Row],[中(LQ)]]="","",IF(表格1[[#This Row],[計分方式]]="Best6",LARGE((AB131,AC131,AD131,AE131,AF131,AG131,AH131,AI131,AJ131),1)+LARGE((AB131,AC131,AD131,AE131,AF131,AG131,AH131,AI131,AJ131),2)+LARGE((AB131,AC131,AD131,AE131,AF131,AG131,AH131,AI131,AJ131),3)+LARGE((AB131,AC131,AD131,AE131,AF131,AG131,AH131,AI131,AJ131),4)+LARGE((AB131,AC131,AD131,AE131,AF131,AG131,AH131,AI131,AJ131),5)+LARGE((AB131,AC131,AD131,AE131,AF131,AG131,AH131,AI131,AJ131),6)&amp;"@",""))</f>
        <v/>
      </c>
      <c r="AA131" s="7"/>
      <c r="AB131" s="7">
        <v>5</v>
      </c>
      <c r="AC131" s="7">
        <v>6</v>
      </c>
      <c r="AD131" s="7">
        <v>5</v>
      </c>
      <c r="AE131" s="7">
        <v>7</v>
      </c>
      <c r="AF131" s="7">
        <v>6</v>
      </c>
      <c r="AG131" s="7">
        <v>6</v>
      </c>
      <c r="AH131" s="7">
        <v>4</v>
      </c>
      <c r="AI131" s="7"/>
      <c r="AJ131" s="7"/>
      <c r="AK131" s="161" t="s">
        <v>1686</v>
      </c>
    </row>
    <row r="132" spans="1:37" s="162" customFormat="1" ht="55.25" customHeight="1">
      <c r="A132" s="51" t="s">
        <v>573</v>
      </c>
      <c r="B132" s="52" t="s">
        <v>65</v>
      </c>
      <c r="C132" s="52" t="s">
        <v>574</v>
      </c>
      <c r="D132" s="160" t="s">
        <v>575</v>
      </c>
      <c r="E132" s="7" t="s">
        <v>73</v>
      </c>
      <c r="F132" s="7">
        <v>24</v>
      </c>
      <c r="G132" s="7" t="s">
        <v>182</v>
      </c>
      <c r="H132" s="7"/>
      <c r="I132" s="186" t="str">
        <f>IF(表格1[[#This Row],[中(M)]]="","",IF(表格1[[#This Row],[計分方式]]="4C+1X",SUM(M132:Q132)+LARGE(R132:V132,1)&amp;"@",""))</f>
        <v/>
      </c>
      <c r="J132" s="186" t="str">
        <f>IF(表格1[[#This Row],[中(M)]]="","",IF(表格1[[#This Row],[計分方式]]="4C+2X",SUM(M132:Q132)+LARGE(R132:W132,1)+LARGE(R132:W132,2)&amp;"@",""))</f>
        <v/>
      </c>
      <c r="K132" s="186" t="str">
        <f>IF(表格1[[#This Row],[中(M)]]="","",IF(表格1[[#This Row],[計分方式]]="Best5",LARGE((N132,O132,P132,Q132,R132,S132,T132,U132,V132),1)+LARGE((N132,O132,P132,Q132,R132,S132,T132,U132,V132),2)+LARGE((N132,O132,P132,Q132,R132,S132,T132,U132,V132),3)+LARGE((N132,O132,P132,Q132,R132,S132,T132,U132,V132),4)+LARGE((N132,O132,P132,Q132,R132,S132,T132,U132,V132),5)&amp;"@",""))</f>
        <v>28@</v>
      </c>
      <c r="L132" s="186" t="str">
        <f>IF(表格1[[#This Row],[中(M)]]="","",IF(表格1[[#This Row],[計分方式]]="Best6",LARGE((N132,O132,P132,Q132,R132,S132,T132,U132,V132),1)+LARGE((N132,O132,P132,Q132,R132,S132,T132,U132,V132),2)+LARGE((N132,O132,P132,Q132,R132,S132,T132,U132,V132),3)+LARGE((N132,O132,P132,Q132,R132,S132,T132,U132,V132),4)+LARGE((N132,O132,P132,Q132,R132,S132,T132,U132,V132),5)+LARGE((N132,O132,P132,Q132,R132,S132,T132,U132,V132),6)&amp;"@",""))</f>
        <v/>
      </c>
      <c r="M132" s="7"/>
      <c r="N132" s="7">
        <v>7</v>
      </c>
      <c r="O132" s="7">
        <v>6</v>
      </c>
      <c r="P132" s="7">
        <v>5</v>
      </c>
      <c r="Q132" s="7">
        <v>4</v>
      </c>
      <c r="R132" s="7">
        <v>5</v>
      </c>
      <c r="S132" s="7">
        <v>5</v>
      </c>
      <c r="T132" s="7">
        <v>5</v>
      </c>
      <c r="U132" s="7"/>
      <c r="V132" s="7"/>
      <c r="W132" s="186" t="str">
        <f>IF(表格1[[#This Row],[中(LQ)]]="","",IF(表格1[[#This Row],[計分方式]]="4C+1X",SUM(AA132:AE132)+LARGE(AF132:AJ132,1)&amp;"@",""))</f>
        <v/>
      </c>
      <c r="X132" s="186" t="str">
        <f>IF(表格1[[#This Row],[中(LQ)]]="","",IF(表格1[[#This Row],[計分方式]]="4C+2X",SUM(AA132:AE132)+LARGE(AF132:AJ132,1)+LARGE(AF132:AJ132,2)&amp;"@",""))</f>
        <v/>
      </c>
      <c r="Y132" s="186" t="str">
        <f>IF(表格1[[#This Row],[中(LQ)]]="","",IF(表格1[[#This Row],[計分方式]]="Best5",LARGE((AB132,AC132,AD132,AE132,AF132,AG132,AH132,AI132,AJ132),1)+LARGE((AB132,AC132,AD132,AE132,AF132,AG132,AH132,AI132,AJ132),2)+LARGE((AB132,AC132,AD132,AE132,AF132,AG132,AH132,AI132,AJ132),3)+LARGE((AB132,AC132,AD132,AE132,AF132,AG132,AH132,AI132,AJ132),4)+LARGE((AB132,AC132,AD132,AE132,AF132,AG132,AH132,AI132,AJ132),5)&amp;"@",""))</f>
        <v>27@</v>
      </c>
      <c r="Z132" s="186" t="str">
        <f>IF(表格1[[#This Row],[中(LQ)]]="","",IF(表格1[[#This Row],[計分方式]]="Best6",LARGE((AB132,AC132,AD132,AE132,AF132,AG132,AH132,AI132,AJ132),1)+LARGE((AB132,AC132,AD132,AE132,AF132,AG132,AH132,AI132,AJ132),2)+LARGE((AB132,AC132,AD132,AE132,AF132,AG132,AH132,AI132,AJ132),3)+LARGE((AB132,AC132,AD132,AE132,AF132,AG132,AH132,AI132,AJ132),4)+LARGE((AB132,AC132,AD132,AE132,AF132,AG132,AH132,AI132,AJ132),5)+LARGE((AB132,AC132,AD132,AE132,AF132,AG132,AH132,AI132,AJ132),6)&amp;"@",""))</f>
        <v/>
      </c>
      <c r="AA132" s="7"/>
      <c r="AB132" s="7">
        <v>5</v>
      </c>
      <c r="AC132" s="7">
        <v>5</v>
      </c>
      <c r="AD132" s="7">
        <v>5</v>
      </c>
      <c r="AE132" s="7">
        <v>6</v>
      </c>
      <c r="AF132" s="7">
        <v>6</v>
      </c>
      <c r="AG132" s="7">
        <v>5</v>
      </c>
      <c r="AH132" s="7">
        <v>4</v>
      </c>
      <c r="AI132" s="7"/>
      <c r="AJ132" s="7"/>
      <c r="AK132" s="161" t="s">
        <v>1687</v>
      </c>
    </row>
    <row r="133" spans="1:37" s="162" customFormat="1" ht="55.25" customHeight="1">
      <c r="A133" s="51" t="s">
        <v>576</v>
      </c>
      <c r="B133" s="52" t="s">
        <v>65</v>
      </c>
      <c r="C133" s="52" t="s">
        <v>577</v>
      </c>
      <c r="D133" s="160" t="s">
        <v>578</v>
      </c>
      <c r="E133" s="7" t="s">
        <v>73</v>
      </c>
      <c r="F133" s="7">
        <v>25</v>
      </c>
      <c r="G133" s="7" t="s">
        <v>314</v>
      </c>
      <c r="H133" s="7"/>
      <c r="I133" s="186" t="str">
        <f>IF(表格1[[#This Row],[中(M)]]="","",IF(表格1[[#This Row],[計分方式]]="4C+1X",SUM(M133:Q133)+LARGE(R133:V133,1)&amp;"@",""))</f>
        <v/>
      </c>
      <c r="J133" s="186">
        <v>31</v>
      </c>
      <c r="K133" s="186" t="str">
        <f>IF(表格1[[#This Row],[中(M)]]="","",IF(表格1[[#This Row],[計分方式]]="Best5",LARGE((N133,O133,P133,Q133,R133,S133,T133,U133,V133),1)+LARGE((N133,O133,P133,Q133,R133,S133,T133,U133,V133),2)+LARGE((N133,O133,P133,Q133,R133,S133,T133,U133,V133),3)+LARGE((N133,O133,P133,Q133,R133,S133,T133,U133,V133),4)+LARGE((N133,O133,P133,Q133,R133,S133,T133,U133,V133),5)&amp;"@",""))</f>
        <v/>
      </c>
      <c r="L133" s="186" t="str">
        <f>IF(表格1[[#This Row],[中(M)]]="","",IF(表格1[[#This Row],[計分方式]]="Best6",LARGE((N133,O133,P133,Q133,R133,S133,T133,U133,V133),1)+LARGE((N133,O133,P133,Q133,R133,S133,T133,U133,V133),2)+LARGE((N133,O133,P133,Q133,R133,S133,T133,U133,V133),3)+LARGE((N133,O133,P133,Q133,R133,S133,T133,U133,V133),4)+LARGE((N133,O133,P133,Q133,R133,S133,T133,U133,V133),5)+LARGE((N133,O133,P133,Q133,R133,S133,T133,U133,V133),6)&amp;"@",""))</f>
        <v/>
      </c>
      <c r="M133" s="7"/>
      <c r="N133" s="7">
        <v>7</v>
      </c>
      <c r="O133" s="7">
        <v>5</v>
      </c>
      <c r="P133" s="7">
        <v>4</v>
      </c>
      <c r="Q133" s="7">
        <v>5</v>
      </c>
      <c r="R133" s="7">
        <v>6</v>
      </c>
      <c r="S133" s="7">
        <v>4</v>
      </c>
      <c r="T133" s="7">
        <v>4</v>
      </c>
      <c r="U133" s="7"/>
      <c r="V133" s="7">
        <v>2</v>
      </c>
      <c r="W133" s="186" t="str">
        <f>IF(表格1[[#This Row],[中(LQ)]]="","",IF(表格1[[#This Row],[計分方式]]="4C+1X",SUM(AA133:AE133)+LARGE(AF133:AJ133,1)&amp;"@",""))</f>
        <v/>
      </c>
      <c r="X133" s="186">
        <v>31</v>
      </c>
      <c r="Y133" s="186" t="str">
        <f>IF(表格1[[#This Row],[中(LQ)]]="","",IF(表格1[[#This Row],[計分方式]]="Best5",LARGE((AB133,AC133,AD133,AE133,AF133,AG133,AH133,AI133,AJ133),1)+LARGE((AB133,AC133,AD133,AE133,AF133,AG133,AH133,AI133,AJ133),2)+LARGE((AB133,AC133,AD133,AE133,AF133,AG133,AH133,AI133,AJ133),3)+LARGE((AB133,AC133,AD133,AE133,AF133,AG133,AH133,AI133,AJ133),4)+LARGE((AB133,AC133,AD133,AE133,AF133,AG133,AH133,AI133,AJ133),5)&amp;"@",""))</f>
        <v/>
      </c>
      <c r="Z133" s="186" t="str">
        <f>IF(表格1[[#This Row],[中(LQ)]]="","",IF(表格1[[#This Row],[計分方式]]="Best6",LARGE((AB133,AC133,AD133,AE133,AF133,AG133,AH133,AI133,AJ133),1)+LARGE((AB133,AC133,AD133,AE133,AF133,AG133,AH133,AI133,AJ133),2)+LARGE((AB133,AC133,AD133,AE133,AF133,AG133,AH133,AI133,AJ133),3)+LARGE((AB133,AC133,AD133,AE133,AF133,AG133,AH133,AI133,AJ133),4)+LARGE((AB133,AC133,AD133,AE133,AF133,AG133,AH133,AI133,AJ133),5)+LARGE((AB133,AC133,AD133,AE133,AF133,AG133,AH133,AI133,AJ133),6)&amp;"@",""))</f>
        <v/>
      </c>
      <c r="AA133" s="7"/>
      <c r="AB133" s="7">
        <v>4</v>
      </c>
      <c r="AC133" s="7">
        <v>6</v>
      </c>
      <c r="AD133" s="7">
        <v>5</v>
      </c>
      <c r="AE133" s="7">
        <v>5</v>
      </c>
      <c r="AF133" s="7">
        <v>6</v>
      </c>
      <c r="AG133" s="7">
        <v>5</v>
      </c>
      <c r="AH133" s="7">
        <v>4</v>
      </c>
      <c r="AI133" s="7"/>
      <c r="AJ133" s="7"/>
      <c r="AK133" s="161" t="s">
        <v>1688</v>
      </c>
    </row>
    <row r="134" spans="1:37" s="162" customFormat="1" ht="55.25" customHeight="1">
      <c r="A134" s="51" t="s">
        <v>579</v>
      </c>
      <c r="B134" s="52" t="s">
        <v>65</v>
      </c>
      <c r="C134" s="52" t="s">
        <v>580</v>
      </c>
      <c r="D134" s="160" t="s">
        <v>581</v>
      </c>
      <c r="E134" s="7" t="s">
        <v>73</v>
      </c>
      <c r="F134" s="7">
        <v>20</v>
      </c>
      <c r="G134" s="7" t="s">
        <v>361</v>
      </c>
      <c r="H134" s="7"/>
      <c r="I134" s="186" t="str">
        <f>IF(表格1[[#This Row],[中(M)]]="","",IF(表格1[[#This Row],[計分方式]]="4C+1X",SUM(M134:Q134)+LARGE(R134:V134,1)&amp;"@",""))</f>
        <v/>
      </c>
      <c r="J134" s="186" t="str">
        <f>IF(表格1[[#This Row],[中(M)]]="","",IF(表格1[[#This Row],[計分方式]]="4C+2X",SUM(M134:Q134)+LARGE(R134:W134,1)+LARGE(R134:W134,2)&amp;"@",""))</f>
        <v/>
      </c>
      <c r="K134" s="186" t="str">
        <f>IF(表格1[[#This Row],[中(M)]]="","",IF(表格1[[#This Row],[計分方式]]="Best5",LARGE((N134,O134,P134,Q134,R134,S134,T134,U134,V134),1)+LARGE((N134,O134,P134,Q134,R134,S134,T134,U134,V134),2)+LARGE((N134,O134,P134,Q134,R134,S134,T134,U134,V134),3)+LARGE((N134,O134,P134,Q134,R134,S134,T134,U134,V134),4)+LARGE((N134,O134,P134,Q134,R134,S134,T134,U134,V134),5)&amp;"@",""))</f>
        <v>32@</v>
      </c>
      <c r="L134" s="186" t="str">
        <f>IF(表格1[[#This Row],[中(M)]]="","",IF(表格1[[#This Row],[計分方式]]="Best6",LARGE((N134,O134,P134,Q134,R134,S134,T134,U134,V134),1)+LARGE((N134,O134,P134,Q134,R134,S134,T134,U134,V134),2)+LARGE((N134,O134,P134,Q134,R134,S134,T134,U134,V134),3)+LARGE((N134,O134,P134,Q134,R134,S134,T134,U134,V134),4)+LARGE((N134,O134,P134,Q134,R134,S134,T134,U134,V134),5)+LARGE((N134,O134,P134,Q134,R134,S134,T134,U134,V134),6)&amp;"@",""))</f>
        <v/>
      </c>
      <c r="M134" s="7"/>
      <c r="N134" s="7">
        <v>4</v>
      </c>
      <c r="O134" s="7">
        <v>5</v>
      </c>
      <c r="P134" s="7">
        <v>6</v>
      </c>
      <c r="Q134" s="7">
        <v>5</v>
      </c>
      <c r="R134" s="7">
        <v>7</v>
      </c>
      <c r="S134" s="7">
        <v>7</v>
      </c>
      <c r="T134" s="7"/>
      <c r="U134" s="7"/>
      <c r="V134" s="7">
        <v>7</v>
      </c>
      <c r="W134" s="186" t="str">
        <f>IF(表格1[[#This Row],[中(LQ)]]="","",IF(表格1[[#This Row],[計分方式]]="4C+1X",SUM(AA134:AE134)+LARGE(AF134:AJ134,1)&amp;"@",""))</f>
        <v/>
      </c>
      <c r="X134" s="186" t="str">
        <f>IF(表格1[[#This Row],[中(LQ)]]="","",IF(表格1[[#This Row],[計分方式]]="4C+2X",SUM(AA134:AE134)+LARGE(AF134:AJ134,1)+LARGE(AF134:AJ134,2)&amp;"@",""))</f>
        <v/>
      </c>
      <c r="Y134" s="186" t="str">
        <f>IF(表格1[[#This Row],[中(LQ)]]="","",IF(表格1[[#This Row],[計分方式]]="Best5",LARGE((AB134,AC134,AD134,AE134,AF134,AG134,AH134,AI134,AJ134),1)+LARGE((AB134,AC134,AD134,AE134,AF134,AG134,AH134,AI134,AJ134),2)+LARGE((AB134,AC134,AD134,AE134,AF134,AG134,AH134,AI134,AJ134),3)+LARGE((AB134,AC134,AD134,AE134,AF134,AG134,AH134,AI134,AJ134),4)+LARGE((AB134,AC134,AD134,AE134,AF134,AG134,AH134,AI134,AJ134),5)&amp;"@",""))</f>
        <v>30@</v>
      </c>
      <c r="Z134" s="186" t="str">
        <f>IF(表格1[[#This Row],[中(LQ)]]="","",IF(表格1[[#This Row],[計分方式]]="Best6",LARGE((AB134,AC134,AD134,AE134,AF134,AG134,AH134,AI134,AJ134),1)+LARGE((AB134,AC134,AD134,AE134,AF134,AG134,AH134,AI134,AJ134),2)+LARGE((AB134,AC134,AD134,AE134,AF134,AG134,AH134,AI134,AJ134),3)+LARGE((AB134,AC134,AD134,AE134,AF134,AG134,AH134,AI134,AJ134),4)+LARGE((AB134,AC134,AD134,AE134,AF134,AG134,AH134,AI134,AJ134),5)+LARGE((AB134,AC134,AD134,AE134,AF134,AG134,AH134,AI134,AJ134),6)&amp;"@",""))</f>
        <v/>
      </c>
      <c r="AA134" s="7"/>
      <c r="AB134" s="7">
        <v>4</v>
      </c>
      <c r="AC134" s="7">
        <v>5</v>
      </c>
      <c r="AD134" s="7">
        <v>7</v>
      </c>
      <c r="AE134" s="7">
        <v>3</v>
      </c>
      <c r="AF134" s="7">
        <v>6</v>
      </c>
      <c r="AG134" s="7">
        <v>6</v>
      </c>
      <c r="AH134" s="7">
        <v>5</v>
      </c>
      <c r="AI134" s="7"/>
      <c r="AJ134" s="7">
        <v>6</v>
      </c>
      <c r="AK134" s="52" t="s">
        <v>1689</v>
      </c>
    </row>
    <row r="135" spans="1:37" s="162" customFormat="1" ht="55.25" customHeight="1">
      <c r="A135" s="51" t="s">
        <v>582</v>
      </c>
      <c r="B135" s="52" t="s">
        <v>65</v>
      </c>
      <c r="C135" s="52" t="s">
        <v>583</v>
      </c>
      <c r="D135" s="160" t="s">
        <v>584</v>
      </c>
      <c r="E135" s="7" t="s">
        <v>73</v>
      </c>
      <c r="F135" s="7">
        <v>17</v>
      </c>
      <c r="G135" s="7" t="s">
        <v>361</v>
      </c>
      <c r="H135" s="7"/>
      <c r="I135" s="186" t="str">
        <f>IF(表格1[[#This Row],[中(M)]]="","",IF(表格1[[#This Row],[計分方式]]="4C+1X",SUM(M135:Q135)+LARGE(R135:V135,1)&amp;"@",""))</f>
        <v/>
      </c>
      <c r="J135" s="186" t="str">
        <f>IF(表格1[[#This Row],[中(M)]]="","",IF(表格1[[#This Row],[計分方式]]="4C+2X",SUM(M135:Q135)+LARGE(R135:W135,1)+LARGE(R135:W135,2)&amp;"@",""))</f>
        <v/>
      </c>
      <c r="K135" s="186" t="str">
        <f>IF(表格1[[#This Row],[中(M)]]="","",IF(表格1[[#This Row],[計分方式]]="Best5",LARGE((N135,O135,P135,Q135,R135,S135,T135,U135,V135),1)+LARGE((N135,O135,P135,Q135,R135,S135,T135,U135,V135),2)+LARGE((N135,O135,P135,Q135,R135,S135,T135,U135,V135),3)+LARGE((N135,O135,P135,Q135,R135,S135,T135,U135,V135),4)+LARGE((N135,O135,P135,Q135,R135,S135,T135,U135,V135),5)&amp;"@",""))</f>
        <v>25@</v>
      </c>
      <c r="L135" s="186" t="str">
        <f>IF(表格1[[#This Row],[中(M)]]="","",IF(表格1[[#This Row],[計分方式]]="Best6",LARGE((N135,O135,P135,Q135,R135,S135,T135,U135,V135),1)+LARGE((N135,O135,P135,Q135,R135,S135,T135,U135,V135),2)+LARGE((N135,O135,P135,Q135,R135,S135,T135,U135,V135),3)+LARGE((N135,O135,P135,Q135,R135,S135,T135,U135,V135),4)+LARGE((N135,O135,P135,Q135,R135,S135,T135,U135,V135),5)+LARGE((N135,O135,P135,Q135,R135,S135,T135,U135,V135),6)&amp;"@",""))</f>
        <v/>
      </c>
      <c r="M135" s="7"/>
      <c r="N135" s="7">
        <v>4</v>
      </c>
      <c r="O135" s="7">
        <v>6</v>
      </c>
      <c r="P135" s="7">
        <v>4</v>
      </c>
      <c r="Q135" s="7">
        <v>6</v>
      </c>
      <c r="R135" s="7">
        <v>5</v>
      </c>
      <c r="S135" s="7">
        <v>4</v>
      </c>
      <c r="T135" s="7"/>
      <c r="U135" s="7"/>
      <c r="V135" s="7"/>
      <c r="W135" s="186" t="str">
        <f>IF(表格1[[#This Row],[中(LQ)]]="","",IF(表格1[[#This Row],[計分方式]]="4C+1X",SUM(AA135:AE135)+LARGE(AF135:AJ135,1)&amp;"@",""))</f>
        <v/>
      </c>
      <c r="X135" s="186" t="str">
        <f>IF(表格1[[#This Row],[中(LQ)]]="","",IF(表格1[[#This Row],[計分方式]]="4C+2X",SUM(AA135:AE135)+LARGE(AF135:AJ135,1)+LARGE(AF135:AJ135,2)&amp;"@",""))</f>
        <v/>
      </c>
      <c r="Y135" s="186" t="str">
        <f>IF(表格1[[#This Row],[中(LQ)]]="","",IF(表格1[[#This Row],[計分方式]]="Best5",LARGE((AB135,AC135,AD135,AE135,AF135,AG135,AH135,AI135,AJ135),1)+LARGE((AB135,AC135,AD135,AE135,AF135,AG135,AH135,AI135,AJ135),2)+LARGE((AB135,AC135,AD135,AE135,AF135,AG135,AH135,AI135,AJ135),3)+LARGE((AB135,AC135,AD135,AE135,AF135,AG135,AH135,AI135,AJ135),4)+LARGE((AB135,AC135,AD135,AE135,AF135,AG135,AH135,AI135,AJ135),5)&amp;"@",""))</f>
        <v>25@</v>
      </c>
      <c r="Z135" s="186" t="str">
        <f>IF(表格1[[#This Row],[中(LQ)]]="","",IF(表格1[[#This Row],[計分方式]]="Best6",LARGE((AB135,AC135,AD135,AE135,AF135,AG135,AH135,AI135,AJ135),1)+LARGE((AB135,AC135,AD135,AE135,AF135,AG135,AH135,AI135,AJ135),2)+LARGE((AB135,AC135,AD135,AE135,AF135,AG135,AH135,AI135,AJ135),3)+LARGE((AB135,AC135,AD135,AE135,AF135,AG135,AH135,AI135,AJ135),4)+LARGE((AB135,AC135,AD135,AE135,AF135,AG135,AH135,AI135,AJ135),5)+LARGE((AB135,AC135,AD135,AE135,AF135,AG135,AH135,AI135,AJ135),6)&amp;"@",""))</f>
        <v/>
      </c>
      <c r="AA135" s="7"/>
      <c r="AB135" s="7">
        <v>4</v>
      </c>
      <c r="AC135" s="7">
        <v>4</v>
      </c>
      <c r="AD135" s="7">
        <v>3</v>
      </c>
      <c r="AE135" s="7">
        <v>5</v>
      </c>
      <c r="AF135" s="7">
        <v>6</v>
      </c>
      <c r="AG135" s="7">
        <v>6</v>
      </c>
      <c r="AH135" s="7"/>
      <c r="AI135" s="7"/>
      <c r="AJ135" s="7" t="s">
        <v>117</v>
      </c>
      <c r="AK135" s="161" t="s">
        <v>464</v>
      </c>
    </row>
    <row r="136" spans="1:37" s="162" customFormat="1" ht="55.25" customHeight="1">
      <c r="A136" s="51" t="s">
        <v>585</v>
      </c>
      <c r="B136" s="52" t="s">
        <v>65</v>
      </c>
      <c r="C136" s="52" t="s">
        <v>586</v>
      </c>
      <c r="D136" s="160" t="s">
        <v>587</v>
      </c>
      <c r="E136" s="7" t="s">
        <v>73</v>
      </c>
      <c r="F136" s="7">
        <v>12</v>
      </c>
      <c r="G136" s="7" t="s">
        <v>361</v>
      </c>
      <c r="H136" s="7"/>
      <c r="I136" s="186" t="str">
        <f>IF(表格1[[#This Row],[中(M)]]="","",IF(表格1[[#This Row],[計分方式]]="4C+1X",SUM(M136:Q136)+LARGE(R136:V136,1)&amp;"@",""))</f>
        <v/>
      </c>
      <c r="J136" s="186" t="str">
        <f>IF(表格1[[#This Row],[中(M)]]="","",IF(表格1[[#This Row],[計分方式]]="4C+2X",SUM(M136:Q136)+LARGE(R136:W136,1)+LARGE(R136:W136,2)&amp;"@",""))</f>
        <v/>
      </c>
      <c r="K136" s="186" t="str">
        <f>IF(表格1[[#This Row],[中(M)]]="","",IF(表格1[[#This Row],[計分方式]]="Best5",LARGE((N136,O136,P136,Q136,R136,S136,T136,U136,V136),1)+LARGE((N136,O136,P136,Q136,R136,S136,T136,U136,V136),2)+LARGE((N136,O136,P136,Q136,R136,S136,T136,U136,V136),3)+LARGE((N136,O136,P136,Q136,R136,S136,T136,U136,V136),4)+LARGE((N136,O136,P136,Q136,R136,S136,T136,U136,V136),5)&amp;"@",""))</f>
        <v>29@</v>
      </c>
      <c r="L136" s="186" t="str">
        <f>IF(表格1[[#This Row],[中(M)]]="","",IF(表格1[[#This Row],[計分方式]]="Best6",LARGE((N136,O136,P136,Q136,R136,S136,T136,U136,V136),1)+LARGE((N136,O136,P136,Q136,R136,S136,T136,U136,V136),2)+LARGE((N136,O136,P136,Q136,R136,S136,T136,U136,V136),3)+LARGE((N136,O136,P136,Q136,R136,S136,T136,U136,V136),4)+LARGE((N136,O136,P136,Q136,R136,S136,T136,U136,V136),5)+LARGE((N136,O136,P136,Q136,R136,S136,T136,U136,V136),6)&amp;"@",""))</f>
        <v/>
      </c>
      <c r="M136" s="7"/>
      <c r="N136" s="7">
        <v>7</v>
      </c>
      <c r="O136" s="7">
        <v>4</v>
      </c>
      <c r="P136" s="7">
        <v>5</v>
      </c>
      <c r="Q136" s="7">
        <v>4</v>
      </c>
      <c r="R136" s="7">
        <v>7</v>
      </c>
      <c r="S136" s="7">
        <v>6</v>
      </c>
      <c r="T136" s="7"/>
      <c r="U136" s="7"/>
      <c r="V136" s="7" t="s">
        <v>117</v>
      </c>
      <c r="W136" s="186" t="str">
        <f>IF(表格1[[#This Row],[中(LQ)]]="","",IF(表格1[[#This Row],[計分方式]]="4C+1X",SUM(AA136:AE136)+LARGE(AF136:AJ136,1)&amp;"@",""))</f>
        <v/>
      </c>
      <c r="X136" s="186" t="str">
        <f>IF(表格1[[#This Row],[中(LQ)]]="","",IF(表格1[[#This Row],[計分方式]]="4C+2X",SUM(AA136:AE136)+LARGE(AF136:AJ136,1)+LARGE(AF136:AJ136,2)&amp;"@",""))</f>
        <v/>
      </c>
      <c r="Y136" s="186" t="str">
        <f>IF(表格1[[#This Row],[中(LQ)]]="","",IF(表格1[[#This Row],[計分方式]]="Best5",LARGE((AB136,AC136,AD136,AE136,AF136,AG136,AH136,AI136,AJ136),1)+LARGE((AB136,AC136,AD136,AE136,AF136,AG136,AH136,AI136,AJ136),2)+LARGE((AB136,AC136,AD136,AE136,AF136,AG136,AH136,AI136,AJ136),3)+LARGE((AB136,AC136,AD136,AE136,AF136,AG136,AH136,AI136,AJ136),4)+LARGE((AB136,AC136,AD136,AE136,AF136,AG136,AH136,AI136,AJ136),5)&amp;"@",""))</f>
        <v>27@</v>
      </c>
      <c r="Z136" s="186" t="str">
        <f>IF(表格1[[#This Row],[中(LQ)]]="","",IF(表格1[[#This Row],[計分方式]]="Best6",LARGE((AB136,AC136,AD136,AE136,AF136,AG136,AH136,AI136,AJ136),1)+LARGE((AB136,AC136,AD136,AE136,AF136,AG136,AH136,AI136,AJ136),2)+LARGE((AB136,AC136,AD136,AE136,AF136,AG136,AH136,AI136,AJ136),3)+LARGE((AB136,AC136,AD136,AE136,AF136,AG136,AH136,AI136,AJ136),4)+LARGE((AB136,AC136,AD136,AE136,AF136,AG136,AH136,AI136,AJ136),5)+LARGE((AB136,AC136,AD136,AE136,AF136,AG136,AH136,AI136,AJ136),6)&amp;"@",""))</f>
        <v/>
      </c>
      <c r="AA136" s="7"/>
      <c r="AB136" s="7">
        <v>7</v>
      </c>
      <c r="AC136" s="7">
        <v>4</v>
      </c>
      <c r="AD136" s="7">
        <v>5</v>
      </c>
      <c r="AE136" s="7">
        <v>7</v>
      </c>
      <c r="AF136" s="7">
        <v>4</v>
      </c>
      <c r="AG136" s="7">
        <v>4</v>
      </c>
      <c r="AH136" s="7"/>
      <c r="AI136" s="7"/>
      <c r="AJ136" s="7">
        <v>4</v>
      </c>
      <c r="AK136" s="161" t="s">
        <v>1690</v>
      </c>
    </row>
    <row r="137" spans="1:37" s="162" customFormat="1" ht="55.25" customHeight="1">
      <c r="A137" s="51" t="s">
        <v>588</v>
      </c>
      <c r="B137" s="52" t="s">
        <v>65</v>
      </c>
      <c r="C137" s="52" t="s">
        <v>589</v>
      </c>
      <c r="D137" s="160" t="s">
        <v>590</v>
      </c>
      <c r="E137" s="7" t="s">
        <v>73</v>
      </c>
      <c r="F137" s="7">
        <v>12</v>
      </c>
      <c r="G137" s="7" t="s">
        <v>361</v>
      </c>
      <c r="H137" s="7"/>
      <c r="I137" s="186" t="str">
        <f>IF(表格1[[#This Row],[中(M)]]="","",IF(表格1[[#This Row],[計分方式]]="4C+1X",SUM(M137:Q137)+LARGE(R137:V137,1)&amp;"@",""))</f>
        <v/>
      </c>
      <c r="J137" s="186" t="str">
        <f>IF(表格1[[#This Row],[中(M)]]="","",IF(表格1[[#This Row],[計分方式]]="4C+2X",SUM(M137:Q137)+LARGE(R137:W137,1)+LARGE(R137:W137,2)&amp;"@",""))</f>
        <v/>
      </c>
      <c r="K137" s="186" t="str">
        <f>IF(表格1[[#This Row],[中(M)]]="","",IF(表格1[[#This Row],[計分方式]]="Best5",LARGE((N137,O137,P137,Q137,R137,S137,T137,U137,V137),1)+LARGE((N137,O137,P137,Q137,R137,S137,T137,U137,V137),2)+LARGE((N137,O137,P137,Q137,R137,S137,T137,U137,V137),3)+LARGE((N137,O137,P137,Q137,R137,S137,T137,U137,V137),4)+LARGE((N137,O137,P137,Q137,R137,S137,T137,U137,V137),5)&amp;"@",""))</f>
        <v>26@</v>
      </c>
      <c r="L137" s="186" t="str">
        <f>IF(表格1[[#This Row],[中(M)]]="","",IF(表格1[[#This Row],[計分方式]]="Best6",LARGE((N137,O137,P137,Q137,R137,S137,T137,U137,V137),1)+LARGE((N137,O137,P137,Q137,R137,S137,T137,U137,V137),2)+LARGE((N137,O137,P137,Q137,R137,S137,T137,U137,V137),3)+LARGE((N137,O137,P137,Q137,R137,S137,T137,U137,V137),4)+LARGE((N137,O137,P137,Q137,R137,S137,T137,U137,V137),5)+LARGE((N137,O137,P137,Q137,R137,S137,T137,U137,V137),6)&amp;"@",""))</f>
        <v/>
      </c>
      <c r="M137" s="7"/>
      <c r="N137" s="7">
        <v>4</v>
      </c>
      <c r="O137" s="7">
        <v>7</v>
      </c>
      <c r="P137" s="7">
        <v>4</v>
      </c>
      <c r="Q137" s="7">
        <v>5</v>
      </c>
      <c r="R137" s="7">
        <v>5</v>
      </c>
      <c r="S137" s="7">
        <v>5</v>
      </c>
      <c r="T137" s="7">
        <v>4</v>
      </c>
      <c r="U137" s="7"/>
      <c r="V137" s="7" t="s">
        <v>117</v>
      </c>
      <c r="W137" s="186" t="str">
        <f>IF(表格1[[#This Row],[中(LQ)]]="","",IF(表格1[[#This Row],[計分方式]]="4C+1X",SUM(AA137:AE137)+LARGE(AF137:AJ137,1)&amp;"@",""))</f>
        <v/>
      </c>
      <c r="X137" s="186" t="str">
        <f>IF(表格1[[#This Row],[中(LQ)]]="","",IF(表格1[[#This Row],[計分方式]]="4C+2X",SUM(AA137:AE137)+LARGE(AF137:AJ137,1)+LARGE(AF137:AJ137,2)&amp;"@",""))</f>
        <v/>
      </c>
      <c r="Y137" s="186" t="str">
        <f>IF(表格1[[#This Row],[中(LQ)]]="","",IF(表格1[[#This Row],[計分方式]]="Best5",LARGE((AB137,AC137,AD137,AE137,AF137,AG137,AH137,AI137,AJ137),1)+LARGE((AB137,AC137,AD137,AE137,AF137,AG137,AH137,AI137,AJ137),2)+LARGE((AB137,AC137,AD137,AE137,AF137,AG137,AH137,AI137,AJ137),3)+LARGE((AB137,AC137,AD137,AE137,AF137,AG137,AH137,AI137,AJ137),4)+LARGE((AB137,AC137,AD137,AE137,AF137,AG137,AH137,AI137,AJ137),5)&amp;"@",""))</f>
        <v>26@</v>
      </c>
      <c r="Z137" s="186" t="str">
        <f>IF(表格1[[#This Row],[中(LQ)]]="","",IF(表格1[[#This Row],[計分方式]]="Best6",LARGE((AB137,AC137,AD137,AE137,AF137,AG137,AH137,AI137,AJ137),1)+LARGE((AB137,AC137,AD137,AE137,AF137,AG137,AH137,AI137,AJ137),2)+LARGE((AB137,AC137,AD137,AE137,AF137,AG137,AH137,AI137,AJ137),3)+LARGE((AB137,AC137,AD137,AE137,AF137,AG137,AH137,AI137,AJ137),4)+LARGE((AB137,AC137,AD137,AE137,AF137,AG137,AH137,AI137,AJ137),5)+LARGE((AB137,AC137,AD137,AE137,AF137,AG137,AH137,AI137,AJ137),6)&amp;"@",""))</f>
        <v/>
      </c>
      <c r="AA137" s="7"/>
      <c r="AB137" s="7">
        <v>5</v>
      </c>
      <c r="AC137" s="7">
        <v>6</v>
      </c>
      <c r="AD137" s="7">
        <v>5</v>
      </c>
      <c r="AE137" s="7">
        <v>5</v>
      </c>
      <c r="AF137" s="7">
        <v>5</v>
      </c>
      <c r="AG137" s="7">
        <v>4</v>
      </c>
      <c r="AH137" s="7"/>
      <c r="AI137" s="7"/>
      <c r="AJ137" s="7">
        <v>4</v>
      </c>
      <c r="AK137" s="161" t="s">
        <v>1691</v>
      </c>
    </row>
    <row r="138" spans="1:37" s="162" customFormat="1" ht="55.25" customHeight="1">
      <c r="A138" s="51" t="s">
        <v>591</v>
      </c>
      <c r="B138" s="52" t="s">
        <v>65</v>
      </c>
      <c r="C138" s="52" t="s">
        <v>592</v>
      </c>
      <c r="D138" s="160" t="s">
        <v>593</v>
      </c>
      <c r="E138" s="7" t="s">
        <v>73</v>
      </c>
      <c r="F138" s="7">
        <v>12</v>
      </c>
      <c r="G138" s="7" t="s">
        <v>361</v>
      </c>
      <c r="H138" s="7"/>
      <c r="I138" s="186" t="str">
        <f>IF(表格1[[#This Row],[中(M)]]="","",IF(表格1[[#This Row],[計分方式]]="4C+1X",SUM(M138:Q138)+LARGE(R138:V138,1)&amp;"@",""))</f>
        <v/>
      </c>
      <c r="J138" s="186" t="str">
        <f>IF(表格1[[#This Row],[中(M)]]="","",IF(表格1[[#This Row],[計分方式]]="4C+2X",SUM(M138:Q138)+LARGE(R138:W138,1)+LARGE(R138:W138,2)&amp;"@",""))</f>
        <v/>
      </c>
      <c r="K138" s="186" t="str">
        <f>IF(表格1[[#This Row],[中(M)]]="","",IF(表格1[[#This Row],[計分方式]]="Best5",LARGE((N138,O138,P138,Q138,R138,S138,T138,U138,V138),1)+LARGE((N138,O138,P138,Q138,R138,S138,T138,U138,V138),2)+LARGE((N138,O138,P138,Q138,R138,S138,T138,U138,V138),3)+LARGE((N138,O138,P138,Q138,R138,S138,T138,U138,V138),4)+LARGE((N138,O138,P138,Q138,R138,S138,T138,U138,V138),5)&amp;"@",""))</f>
        <v>29@</v>
      </c>
      <c r="L138" s="186" t="str">
        <f>IF(表格1[[#This Row],[中(M)]]="","",IF(表格1[[#This Row],[計分方式]]="Best6",LARGE((N138,O138,P138,Q138,R138,S138,T138,U138,V138),1)+LARGE((N138,O138,P138,Q138,R138,S138,T138,U138,V138),2)+LARGE((N138,O138,P138,Q138,R138,S138,T138,U138,V138),3)+LARGE((N138,O138,P138,Q138,R138,S138,T138,U138,V138),4)+LARGE((N138,O138,P138,Q138,R138,S138,T138,U138,V138),5)+LARGE((N138,O138,P138,Q138,R138,S138,T138,U138,V138),6)&amp;"@",""))</f>
        <v/>
      </c>
      <c r="M138" s="7"/>
      <c r="N138" s="7">
        <v>6</v>
      </c>
      <c r="O138" s="7">
        <v>3</v>
      </c>
      <c r="P138" s="7">
        <v>6</v>
      </c>
      <c r="Q138" s="7">
        <v>4</v>
      </c>
      <c r="R138" s="7">
        <v>6</v>
      </c>
      <c r="S138" s="7">
        <v>5</v>
      </c>
      <c r="T138" s="7"/>
      <c r="U138" s="7"/>
      <c r="V138" s="7">
        <v>6</v>
      </c>
      <c r="W138" s="186" t="str">
        <f>IF(表格1[[#This Row],[中(LQ)]]="","",IF(表格1[[#This Row],[計分方式]]="4C+1X",SUM(AA138:AE138)+LARGE(AF138:AJ138,1)&amp;"@",""))</f>
        <v/>
      </c>
      <c r="X138" s="186" t="str">
        <f>IF(表格1[[#This Row],[中(LQ)]]="","",IF(表格1[[#This Row],[計分方式]]="4C+2X",SUM(AA138:AE138)+LARGE(AF138:AJ138,1)+LARGE(AF138:AJ138,2)&amp;"@",""))</f>
        <v/>
      </c>
      <c r="Y138" s="186" t="str">
        <f>IF(表格1[[#This Row],[中(LQ)]]="","",IF(表格1[[#This Row],[計分方式]]="Best5",LARGE((AB138,AC138,AD138,AE138,AF138,AG138,AH138,AI138,AJ138),1)+LARGE((AB138,AC138,AD138,AE138,AF138,AG138,AH138,AI138,AJ138),2)+LARGE((AB138,AC138,AD138,AE138,AF138,AG138,AH138,AI138,AJ138),3)+LARGE((AB138,AC138,AD138,AE138,AF138,AG138,AH138,AI138,AJ138),4)+LARGE((AB138,AC138,AD138,AE138,AF138,AG138,AH138,AI138,AJ138),5)&amp;"@",""))</f>
        <v>29@</v>
      </c>
      <c r="Z138" s="186" t="str">
        <f>IF(表格1[[#This Row],[中(LQ)]]="","",IF(表格1[[#This Row],[計分方式]]="Best6",LARGE((AB138,AC138,AD138,AE138,AF138,AG138,AH138,AI138,AJ138),1)+LARGE((AB138,AC138,AD138,AE138,AF138,AG138,AH138,AI138,AJ138),2)+LARGE((AB138,AC138,AD138,AE138,AF138,AG138,AH138,AI138,AJ138),3)+LARGE((AB138,AC138,AD138,AE138,AF138,AG138,AH138,AI138,AJ138),4)+LARGE((AB138,AC138,AD138,AE138,AF138,AG138,AH138,AI138,AJ138),5)+LARGE((AB138,AC138,AD138,AE138,AF138,AG138,AH138,AI138,AJ138),6)&amp;"@",""))</f>
        <v/>
      </c>
      <c r="AA138" s="7"/>
      <c r="AB138" s="7">
        <v>5</v>
      </c>
      <c r="AC138" s="7">
        <v>4</v>
      </c>
      <c r="AD138" s="7">
        <v>6</v>
      </c>
      <c r="AE138" s="7">
        <v>5</v>
      </c>
      <c r="AF138" s="7">
        <v>7</v>
      </c>
      <c r="AG138" s="7">
        <v>6</v>
      </c>
      <c r="AH138" s="7"/>
      <c r="AI138" s="7"/>
      <c r="AJ138" s="7">
        <v>5</v>
      </c>
      <c r="AK138" s="161" t="s">
        <v>1692</v>
      </c>
    </row>
    <row r="139" spans="1:37" s="162" customFormat="1" ht="55.25" customHeight="1">
      <c r="A139" s="51" t="s">
        <v>594</v>
      </c>
      <c r="B139" s="52" t="s">
        <v>65</v>
      </c>
      <c r="C139" s="52" t="s">
        <v>595</v>
      </c>
      <c r="D139" s="160" t="s">
        <v>596</v>
      </c>
      <c r="E139" s="7" t="s">
        <v>73</v>
      </c>
      <c r="F139" s="7">
        <v>21</v>
      </c>
      <c r="G139" s="7" t="s">
        <v>361</v>
      </c>
      <c r="H139" s="7"/>
      <c r="I139" s="186" t="str">
        <f>IF(表格1[[#This Row],[中(M)]]="","",IF(表格1[[#This Row],[計分方式]]="4C+1X",SUM(M139:Q139)+LARGE(R139:V139,1)&amp;"@",""))</f>
        <v/>
      </c>
      <c r="J139" s="186" t="str">
        <f>IF(表格1[[#This Row],[中(M)]]="","",IF(表格1[[#This Row],[計分方式]]="4C+2X",SUM(M139:Q139)+LARGE(R139:W139,1)+LARGE(R139:W139,2)&amp;"@",""))</f>
        <v/>
      </c>
      <c r="K139" s="186" t="str">
        <f>IF(表格1[[#This Row],[中(M)]]="","",IF(表格1[[#This Row],[計分方式]]="Best5",LARGE((N139,O139,P139,Q139,R139,S139,T139,U139,V139),1)+LARGE((N139,O139,P139,Q139,R139,S139,T139,U139,V139),2)+LARGE((N139,O139,P139,Q139,R139,S139,T139,U139,V139),3)+LARGE((N139,O139,P139,Q139,R139,S139,T139,U139,V139),4)+LARGE((N139,O139,P139,Q139,R139,S139,T139,U139,V139),5)&amp;"@",""))</f>
        <v>22@</v>
      </c>
      <c r="L139" s="186" t="str">
        <f>IF(表格1[[#This Row],[中(M)]]="","",IF(表格1[[#This Row],[計分方式]]="Best6",LARGE((N139,O139,P139,Q139,R139,S139,T139,U139,V139),1)+LARGE((N139,O139,P139,Q139,R139,S139,T139,U139,V139),2)+LARGE((N139,O139,P139,Q139,R139,S139,T139,U139,V139),3)+LARGE((N139,O139,P139,Q139,R139,S139,T139,U139,V139),4)+LARGE((N139,O139,P139,Q139,R139,S139,T139,U139,V139),5)+LARGE((N139,O139,P139,Q139,R139,S139,T139,U139,V139),6)&amp;"@",""))</f>
        <v/>
      </c>
      <c r="M139" s="7"/>
      <c r="N139" s="7">
        <v>6</v>
      </c>
      <c r="O139" s="7">
        <v>4</v>
      </c>
      <c r="P139" s="7">
        <v>4</v>
      </c>
      <c r="Q139" s="7">
        <v>4</v>
      </c>
      <c r="R139" s="7">
        <v>4</v>
      </c>
      <c r="S139" s="7">
        <v>4</v>
      </c>
      <c r="T139" s="7"/>
      <c r="U139" s="7"/>
      <c r="V139" s="7" t="s">
        <v>117</v>
      </c>
      <c r="W139" s="186" t="str">
        <f>IF(表格1[[#This Row],[中(LQ)]]="","",IF(表格1[[#This Row],[計分方式]]="4C+1X",SUM(AA139:AE139)+LARGE(AF139:AJ139,1)&amp;"@",""))</f>
        <v/>
      </c>
      <c r="X139" s="186" t="str">
        <f>IF(表格1[[#This Row],[中(LQ)]]="","",IF(表格1[[#This Row],[計分方式]]="4C+2X",SUM(AA139:AE139)+LARGE(AF139:AJ139,1)+LARGE(AF139:AJ139,2)&amp;"@",""))</f>
        <v/>
      </c>
      <c r="Y139" s="186" t="str">
        <f>IF(表格1[[#This Row],[中(LQ)]]="","",IF(表格1[[#This Row],[計分方式]]="Best5",LARGE((AB139,AC139,AD139,AE139,AF139,AG139,AH139,AI139,AJ139),1)+LARGE((AB139,AC139,AD139,AE139,AF139,AG139,AH139,AI139,AJ139),2)+LARGE((AB139,AC139,AD139,AE139,AF139,AG139,AH139,AI139,AJ139),3)+LARGE((AB139,AC139,AD139,AE139,AF139,AG139,AH139,AI139,AJ139),4)+LARGE((AB139,AC139,AD139,AE139,AF139,AG139,AH139,AI139,AJ139),5)&amp;"@",""))</f>
        <v>22@</v>
      </c>
      <c r="Z139" s="186" t="str">
        <f>IF(表格1[[#This Row],[中(LQ)]]="","",IF(表格1[[#This Row],[計分方式]]="Best6",LARGE((AB139,AC139,AD139,AE139,AF139,AG139,AH139,AI139,AJ139),1)+LARGE((AB139,AC139,AD139,AE139,AF139,AG139,AH139,AI139,AJ139),2)+LARGE((AB139,AC139,AD139,AE139,AF139,AG139,AH139,AI139,AJ139),3)+LARGE((AB139,AC139,AD139,AE139,AF139,AG139,AH139,AI139,AJ139),4)+LARGE((AB139,AC139,AD139,AE139,AF139,AG139,AH139,AI139,AJ139),5)+LARGE((AB139,AC139,AD139,AE139,AF139,AG139,AH139,AI139,AJ139),6)&amp;"@",""))</f>
        <v/>
      </c>
      <c r="AA139" s="7"/>
      <c r="AB139" s="7">
        <v>6</v>
      </c>
      <c r="AC139" s="7">
        <v>3</v>
      </c>
      <c r="AD139" s="7">
        <v>4</v>
      </c>
      <c r="AE139" s="7">
        <v>4</v>
      </c>
      <c r="AF139" s="7">
        <v>4</v>
      </c>
      <c r="AG139" s="7">
        <v>4</v>
      </c>
      <c r="AH139" s="7"/>
      <c r="AI139" s="7"/>
      <c r="AJ139" s="7" t="s">
        <v>117</v>
      </c>
      <c r="AK139" s="161" t="s">
        <v>464</v>
      </c>
    </row>
    <row r="140" spans="1:37" s="162" customFormat="1" ht="55.25" customHeight="1">
      <c r="A140" s="51" t="s">
        <v>597</v>
      </c>
      <c r="B140" s="52" t="s">
        <v>65</v>
      </c>
      <c r="C140" s="163" t="s">
        <v>598</v>
      </c>
      <c r="D140" s="164" t="s">
        <v>599</v>
      </c>
      <c r="E140" s="186" t="s">
        <v>73</v>
      </c>
      <c r="F140" s="7">
        <v>20</v>
      </c>
      <c r="G140" s="7" t="s">
        <v>182</v>
      </c>
      <c r="H140" s="7"/>
      <c r="I140" s="186" t="str">
        <f>IF(表格1[[#This Row],[中(M)]]="","",IF(表格1[[#This Row],[計分方式]]="4C+1X",SUM(M140:Q140)+LARGE(R140:V140,1)&amp;"@",""))</f>
        <v/>
      </c>
      <c r="J140" s="186" t="str">
        <f>IF(表格1[[#This Row],[中(M)]]="","",IF(表格1[[#This Row],[計分方式]]="4C+2X",SUM(M140:Q140)+LARGE(R140:W140,1)+LARGE(R140:W140,2)&amp;"@",""))</f>
        <v/>
      </c>
      <c r="K140" s="186" t="str">
        <f>IF(表格1[[#This Row],[中(M)]]="","",IF(表格1[[#This Row],[計分方式]]="Best5",LARGE((N140,O140,P140,Q140,R140,S140,T140,U140,V140),1)+LARGE((N140,O140,P140,Q140,R140,S140,T140,U140,V140),2)+LARGE((N140,O140,P140,Q140,R140,S140,T140,U140,V140),3)+LARGE((N140,O140,P140,Q140,R140,S140,T140,U140,V140),4)+LARGE((N140,O140,P140,Q140,R140,S140,T140,U140,V140),5)&amp;"@",""))</f>
        <v/>
      </c>
      <c r="L140" s="186" t="str">
        <f>IF(表格1[[#This Row],[中(M)]]="","",IF(表格1[[#This Row],[計分方式]]="Best6",LARGE((N140,O140,P140,Q140,R140,S140,T140,U140,V140),1)+LARGE((N140,O140,P140,Q140,R140,S140,T140,U140,V140),2)+LARGE((N140,O140,P140,Q140,R140,S140,T140,U140,V140),3)+LARGE((N140,O140,P140,Q140,R140,S140,T140,U140,V140),4)+LARGE((N140,O140,P140,Q140,R140,S140,T140,U140,V140),5)+LARGE((N140,O140,P140,Q140,R140,S140,T140,U140,V140),6)&amp;"@",""))</f>
        <v/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186" t="str">
        <f>IF(表格1[[#This Row],[中(LQ)]]="","",IF(表格1[[#This Row],[計分方式]]="4C+1X",SUM(AA140:AE140)+LARGE(AF140:AJ140,1)&amp;"@",""))</f>
        <v/>
      </c>
      <c r="X140" s="186" t="str">
        <f>IF(表格1[[#This Row],[中(LQ)]]="","",IF(表格1[[#This Row],[計分方式]]="4C+2X",SUM(AA140:AE140)+LARGE(AF140:AJ140,1)+LARGE(AF140:AJ140,2)&amp;"@",""))</f>
        <v/>
      </c>
      <c r="Y140" s="186" t="str">
        <f>IF(表格1[[#This Row],[中(LQ)]]="","",IF(表格1[[#This Row],[計分方式]]="Best5",LARGE((AB140,AC140,AD140,AE140,AF140,AG140,AH140,AI140,AJ140),1)+LARGE((AB140,AC140,AD140,AE140,AF140,AG140,AH140,AI140,AJ140),2)+LARGE((AB140,AC140,AD140,AE140,AF140,AG140,AH140,AI140,AJ140),3)+LARGE((AB140,AC140,AD140,AE140,AF140,AG140,AH140,AI140,AJ140),4)+LARGE((AB140,AC140,AD140,AE140,AF140,AG140,AH140,AI140,AJ140),5)&amp;"@",""))</f>
        <v/>
      </c>
      <c r="Z140" s="186" t="str">
        <f>IF(表格1[[#This Row],[中(LQ)]]="","",IF(表格1[[#This Row],[計分方式]]="Best6",LARGE((AB140,AC140,AD140,AE140,AF140,AG140,AH140,AI140,AJ140),1)+LARGE((AB140,AC140,AD140,AE140,AF140,AG140,AH140,AI140,AJ140),2)+LARGE((AB140,AC140,AD140,AE140,AF140,AG140,AH140,AI140,AJ140),3)+LARGE((AB140,AC140,AD140,AE140,AF140,AG140,AH140,AI140,AJ140),4)+LARGE((AB140,AC140,AD140,AE140,AF140,AG140,AH140,AI140,AJ140),5)+LARGE((AB140,AC140,AD140,AE140,AF140,AG140,AH140,AI140,AJ140),6)&amp;"@",""))</f>
        <v/>
      </c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52" t="s">
        <v>1693</v>
      </c>
    </row>
    <row r="141" spans="1:37" s="162" customFormat="1" ht="55.25" customHeight="1">
      <c r="A141" s="51" t="s">
        <v>602</v>
      </c>
      <c r="B141" s="52" t="s">
        <v>65</v>
      </c>
      <c r="C141" s="163" t="s">
        <v>603</v>
      </c>
      <c r="D141" s="164" t="s">
        <v>604</v>
      </c>
      <c r="E141" s="186" t="s">
        <v>73</v>
      </c>
      <c r="F141" s="7">
        <v>53</v>
      </c>
      <c r="G141" s="7" t="s">
        <v>182</v>
      </c>
      <c r="H141" s="7"/>
      <c r="I141" s="186" t="str">
        <f>IF(表格1[[#This Row],[中(M)]]="","",IF(表格1[[#This Row],[計分方式]]="4C+1X",SUM(M141:Q141)+LARGE(R141:V141,1)&amp;"@",""))</f>
        <v/>
      </c>
      <c r="J141" s="186" t="str">
        <f>IF(表格1[[#This Row],[中(M)]]="","",IF(表格1[[#This Row],[計分方式]]="4C+2X",SUM(M141:Q141)+LARGE(R141:W141,1)+LARGE(R141:W141,2)&amp;"@",""))</f>
        <v/>
      </c>
      <c r="K141" s="186" t="str">
        <f>IF(表格1[[#This Row],[中(M)]]="","",IF(表格1[[#This Row],[計分方式]]="Best5",LARGE((N141,O141,P141,Q141,R141,S141,T141,U141,V141),1)+LARGE((N141,O141,P141,Q141,R141,S141,T141,U141,V141),2)+LARGE((N141,O141,P141,Q141,R141,S141,T141,U141,V141),3)+LARGE((N141,O141,P141,Q141,R141,S141,T141,U141,V141),4)+LARGE((N141,O141,P141,Q141,R141,S141,T141,U141,V141),5)&amp;"@",""))</f>
        <v>21@</v>
      </c>
      <c r="L141" s="186" t="str">
        <f>IF(表格1[[#This Row],[中(M)]]="","",IF(表格1[[#This Row],[計分方式]]="Best6",LARGE((N141,O141,P141,Q141,R141,S141,T141,U141,V141),1)+LARGE((N141,O141,P141,Q141,R141,S141,T141,U141,V141),2)+LARGE((N141,O141,P141,Q141,R141,S141,T141,U141,V141),3)+LARGE((N141,O141,P141,Q141,R141,S141,T141,U141,V141),4)+LARGE((N141,O141,P141,Q141,R141,S141,T141,U141,V141),5)+LARGE((N141,O141,P141,Q141,R141,S141,T141,U141,V141),6)&amp;"@",""))</f>
        <v/>
      </c>
      <c r="M141" s="7"/>
      <c r="N141" s="7">
        <v>3</v>
      </c>
      <c r="O141" s="7">
        <v>4</v>
      </c>
      <c r="P141" s="7">
        <v>4</v>
      </c>
      <c r="Q141" s="7">
        <v>4</v>
      </c>
      <c r="R141" s="7">
        <v>5</v>
      </c>
      <c r="S141" s="7">
        <v>4</v>
      </c>
      <c r="T141" s="7">
        <v>4</v>
      </c>
      <c r="U141" s="7"/>
      <c r="V141" s="7"/>
      <c r="W141" s="186" t="str">
        <f>IF(表格1[[#This Row],[中(LQ)]]="","",IF(表格1[[#This Row],[計分方式]]="4C+1X",SUM(AA141:AE141)+LARGE(AF141:AJ141,1)&amp;"@",""))</f>
        <v/>
      </c>
      <c r="X141" s="186" t="str">
        <f>IF(表格1[[#This Row],[中(LQ)]]="","",IF(表格1[[#This Row],[計分方式]]="4C+2X",SUM(AA141:AE141)+LARGE(AF141:AJ141,1)+LARGE(AF141:AJ141,2)&amp;"@",""))</f>
        <v/>
      </c>
      <c r="Y141" s="186" t="str">
        <f>IF(表格1[[#This Row],[中(LQ)]]="","",IF(表格1[[#This Row],[計分方式]]="Best5",LARGE((AB141,AC141,AD141,AE141,AF141,AG141,AH141,AI141,AJ141),1)+LARGE((AB141,AC141,AD141,AE141,AF141,AG141,AH141,AI141,AJ141),2)+LARGE((AB141,AC141,AD141,AE141,AF141,AG141,AH141,AI141,AJ141),3)+LARGE((AB141,AC141,AD141,AE141,AF141,AG141,AH141,AI141,AJ141),4)+LARGE((AB141,AC141,AD141,AE141,AF141,AG141,AH141,AI141,AJ141),5)&amp;"@",""))</f>
        <v>20@</v>
      </c>
      <c r="Z141" s="186" t="str">
        <f>IF(表格1[[#This Row],[中(LQ)]]="","",IF(表格1[[#This Row],[計分方式]]="Best6",LARGE((AB141,AC141,AD141,AE141,AF141,AG141,AH141,AI141,AJ141),1)+LARGE((AB141,AC141,AD141,AE141,AF141,AG141,AH141,AI141,AJ141),2)+LARGE((AB141,AC141,AD141,AE141,AF141,AG141,AH141,AI141,AJ141),3)+LARGE((AB141,AC141,AD141,AE141,AF141,AG141,AH141,AI141,AJ141),4)+LARGE((AB141,AC141,AD141,AE141,AF141,AG141,AH141,AI141,AJ141),5)+LARGE((AB141,AC141,AD141,AE141,AF141,AG141,AH141,AI141,AJ141),6)&amp;"@",""))</f>
        <v/>
      </c>
      <c r="AA141" s="7"/>
      <c r="AB141" s="7">
        <v>4</v>
      </c>
      <c r="AC141" s="7">
        <v>4</v>
      </c>
      <c r="AD141" s="7">
        <v>4</v>
      </c>
      <c r="AE141" s="7">
        <v>3</v>
      </c>
      <c r="AF141" s="7">
        <v>4</v>
      </c>
      <c r="AG141" s="7">
        <v>3</v>
      </c>
      <c r="AH141" s="7"/>
      <c r="AI141" s="7"/>
      <c r="AJ141" s="7">
        <v>4</v>
      </c>
      <c r="AK141" s="52" t="s">
        <v>1694</v>
      </c>
    </row>
    <row r="142" spans="1:37" s="162" customFormat="1" ht="55.25" customHeight="1">
      <c r="A142" s="51" t="s">
        <v>605</v>
      </c>
      <c r="B142" s="52" t="s">
        <v>65</v>
      </c>
      <c r="C142" s="163" t="s">
        <v>606</v>
      </c>
      <c r="D142" s="164" t="s">
        <v>607</v>
      </c>
      <c r="E142" s="186" t="s">
        <v>73</v>
      </c>
      <c r="F142" s="7">
        <v>107</v>
      </c>
      <c r="G142" s="7" t="s">
        <v>182</v>
      </c>
      <c r="H142" s="7"/>
      <c r="I142" s="186" t="str">
        <f>IF(表格1[[#This Row],[中(M)]]="","",IF(表格1[[#This Row],[計分方式]]="4C+1X",SUM(M142:Q142)+LARGE(R142:V142,1)&amp;"@",""))</f>
        <v/>
      </c>
      <c r="J142" s="186" t="str">
        <f>IF(表格1[[#This Row],[中(M)]]="","",IF(表格1[[#This Row],[計分方式]]="4C+2X",SUM(M142:Q142)+LARGE(R142:W142,1)+LARGE(R142:W142,2)&amp;"@",""))</f>
        <v/>
      </c>
      <c r="K142" s="186" t="str">
        <f>IF(表格1[[#This Row],[中(M)]]="","",IF(表格1[[#This Row],[計分方式]]="Best5",LARGE((N142,O142,P142,Q142,R142,S142,T142,U142,V142),1)+LARGE((N142,O142,P142,Q142,R142,S142,T142,U142,V142),2)+LARGE((N142,O142,P142,Q142,R142,S142,T142,U142,V142),3)+LARGE((N142,O142,P142,Q142,R142,S142,T142,U142,V142),4)+LARGE((N142,O142,P142,Q142,R142,S142,T142,U142,V142),5)&amp;"@",""))</f>
        <v>25@</v>
      </c>
      <c r="L142" s="186" t="str">
        <f>IF(表格1[[#This Row],[中(M)]]="","",IF(表格1[[#This Row],[計分方式]]="Best6",LARGE((N142,O142,P142,Q142,R142,S142,T142,U142,V142),1)+LARGE((N142,O142,P142,Q142,R142,S142,T142,U142,V142),2)+LARGE((N142,O142,P142,Q142,R142,S142,T142,U142,V142),3)+LARGE((N142,O142,P142,Q142,R142,S142,T142,U142,V142),4)+LARGE((N142,O142,P142,Q142,R142,S142,T142,U142,V142),5)+LARGE((N142,O142,P142,Q142,R142,S142,T142,U142,V142),6)&amp;"@",""))</f>
        <v/>
      </c>
      <c r="M142" s="7"/>
      <c r="N142" s="7">
        <v>4</v>
      </c>
      <c r="O142" s="7">
        <v>4</v>
      </c>
      <c r="P142" s="7">
        <v>6</v>
      </c>
      <c r="Q142" s="7">
        <v>4</v>
      </c>
      <c r="R142" s="7">
        <v>6</v>
      </c>
      <c r="S142" s="7">
        <v>5</v>
      </c>
      <c r="T142" s="7"/>
      <c r="U142" s="7"/>
      <c r="V142" s="7">
        <v>4</v>
      </c>
      <c r="W142" s="186" t="str">
        <f>IF(表格1[[#This Row],[中(LQ)]]="","",IF(表格1[[#This Row],[計分方式]]="4C+1X",SUM(AA142:AE142)+LARGE(AF142:AJ142,1)&amp;"@",""))</f>
        <v/>
      </c>
      <c r="X142" s="186" t="str">
        <f>IF(表格1[[#This Row],[中(LQ)]]="","",IF(表格1[[#This Row],[計分方式]]="4C+2X",SUM(AA142:AE142)+LARGE(AF142:AJ142,1)+LARGE(AF142:AJ142,2)&amp;"@",""))</f>
        <v/>
      </c>
      <c r="Y142" s="186" t="str">
        <f>IF(表格1[[#This Row],[中(LQ)]]="","",IF(表格1[[#This Row],[計分方式]]="Best5",LARGE((AB142,AC142,AD142,AE142,AF142,AG142,AH142,AI142,AJ142),1)+LARGE((AB142,AC142,AD142,AE142,AF142,AG142,AH142,AI142,AJ142),2)+LARGE((AB142,AC142,AD142,AE142,AF142,AG142,AH142,AI142,AJ142),3)+LARGE((AB142,AC142,AD142,AE142,AF142,AG142,AH142,AI142,AJ142),4)+LARGE((AB142,AC142,AD142,AE142,AF142,AG142,AH142,AI142,AJ142),5)&amp;"@",""))</f>
        <v>25@</v>
      </c>
      <c r="Z142" s="186" t="str">
        <f>IF(表格1[[#This Row],[中(LQ)]]="","",IF(表格1[[#This Row],[計分方式]]="Best6",LARGE((AB142,AC142,AD142,AE142,AF142,AG142,AH142,AI142,AJ142),1)+LARGE((AB142,AC142,AD142,AE142,AF142,AG142,AH142,AI142,AJ142),2)+LARGE((AB142,AC142,AD142,AE142,AF142,AG142,AH142,AI142,AJ142),3)+LARGE((AB142,AC142,AD142,AE142,AF142,AG142,AH142,AI142,AJ142),4)+LARGE((AB142,AC142,AD142,AE142,AF142,AG142,AH142,AI142,AJ142),5)+LARGE((AB142,AC142,AD142,AE142,AF142,AG142,AH142,AI142,AJ142),6)&amp;"@",""))</f>
        <v/>
      </c>
      <c r="AA142" s="7"/>
      <c r="AB142" s="7">
        <v>4</v>
      </c>
      <c r="AC142" s="7">
        <v>4</v>
      </c>
      <c r="AD142" s="7">
        <v>5</v>
      </c>
      <c r="AE142" s="7">
        <v>4</v>
      </c>
      <c r="AF142" s="7">
        <v>6</v>
      </c>
      <c r="AG142" s="7">
        <v>5</v>
      </c>
      <c r="AH142" s="7">
        <v>5</v>
      </c>
      <c r="AI142" s="7"/>
      <c r="AJ142" s="7"/>
      <c r="AK142" s="52" t="s">
        <v>608</v>
      </c>
    </row>
    <row r="143" spans="1:37" s="162" customFormat="1" ht="55.25" customHeight="1">
      <c r="A143" s="51" t="s">
        <v>609</v>
      </c>
      <c r="B143" s="52" t="s">
        <v>65</v>
      </c>
      <c r="C143" s="163" t="s">
        <v>610</v>
      </c>
      <c r="D143" s="164" t="s">
        <v>611</v>
      </c>
      <c r="E143" s="186" t="s">
        <v>73</v>
      </c>
      <c r="F143" s="7">
        <v>20</v>
      </c>
      <c r="G143" s="7" t="s">
        <v>182</v>
      </c>
      <c r="H143" s="7"/>
      <c r="I143" s="186" t="str">
        <f>IF(表格1[[#This Row],[中(M)]]="","",IF(表格1[[#This Row],[計分方式]]="4C+1X",SUM(M143:Q143)+LARGE(R143:V143,1)&amp;"@",""))</f>
        <v/>
      </c>
      <c r="J143" s="186" t="str">
        <f>IF(表格1[[#This Row],[中(M)]]="","",IF(表格1[[#This Row],[計分方式]]="4C+2X",SUM(M143:Q143)+LARGE(R143:W143,1)+LARGE(R143:W143,2)&amp;"@",""))</f>
        <v/>
      </c>
      <c r="K143" s="186" t="str">
        <f>IF(表格1[[#This Row],[中(M)]]="","",IF(表格1[[#This Row],[計分方式]]="Best5",LARGE((N143,O143,P143,Q143,R143,S143,T143,U143,V143),1)+LARGE((N143,O143,P143,Q143,R143,S143,T143,U143,V143),2)+LARGE((N143,O143,P143,Q143,R143,S143,T143,U143,V143),3)+LARGE((N143,O143,P143,Q143,R143,S143,T143,U143,V143),4)+LARGE((N143,O143,P143,Q143,R143,S143,T143,U143,V143),5)&amp;"@",""))</f>
        <v>27@</v>
      </c>
      <c r="L143" s="186" t="str">
        <f>IF(表格1[[#This Row],[中(M)]]="","",IF(表格1[[#This Row],[計分方式]]="Best6",LARGE((N143,O143,P143,Q143,R143,S143,T143,U143,V143),1)+LARGE((N143,O143,P143,Q143,R143,S143,T143,U143,V143),2)+LARGE((N143,O143,P143,Q143,R143,S143,T143,U143,V143),3)+LARGE((N143,O143,P143,Q143,R143,S143,T143,U143,V143),4)+LARGE((N143,O143,P143,Q143,R143,S143,T143,U143,V143),5)+LARGE((N143,O143,P143,Q143,R143,S143,T143,U143,V143),6)&amp;"@",""))</f>
        <v/>
      </c>
      <c r="M143" s="7"/>
      <c r="N143" s="7">
        <v>4</v>
      </c>
      <c r="O143" s="7">
        <v>6</v>
      </c>
      <c r="P143" s="7">
        <v>6</v>
      </c>
      <c r="Q143" s="7">
        <v>4</v>
      </c>
      <c r="R143" s="7">
        <v>5</v>
      </c>
      <c r="S143" s="7">
        <v>5</v>
      </c>
      <c r="T143" s="7">
        <v>5</v>
      </c>
      <c r="U143" s="7"/>
      <c r="V143" s="7">
        <v>5</v>
      </c>
      <c r="W143" s="186" t="str">
        <f>IF(表格1[[#This Row],[中(LQ)]]="","",IF(表格1[[#This Row],[計分方式]]="4C+1X",SUM(AA143:AE143)+LARGE(AF143:AJ143,1)&amp;"@",""))</f>
        <v/>
      </c>
      <c r="X143" s="186" t="str">
        <f>IF(表格1[[#This Row],[中(LQ)]]="","",IF(表格1[[#This Row],[計分方式]]="4C+2X",SUM(AA143:AE143)+LARGE(AF143:AJ143,1)+LARGE(AF143:AJ143,2)&amp;"@",""))</f>
        <v/>
      </c>
      <c r="Y143" s="186" t="str">
        <f>IF(表格1[[#This Row],[中(LQ)]]="","",IF(表格1[[#This Row],[計分方式]]="Best5",LARGE((AB143,AC143,AD143,AE143,AF143,AG143,AH143,AI143,AJ143),1)+LARGE((AB143,AC143,AD143,AE143,AF143,AG143,AH143,AI143,AJ143),2)+LARGE((AB143,AC143,AD143,AE143,AF143,AG143,AH143,AI143,AJ143),3)+LARGE((AB143,AC143,AD143,AE143,AF143,AG143,AH143,AI143,AJ143),4)+LARGE((AB143,AC143,AD143,AE143,AF143,AG143,AH143,AI143,AJ143),5)&amp;"@",""))</f>
        <v>26@</v>
      </c>
      <c r="Z143" s="186" t="str">
        <f>IF(表格1[[#This Row],[中(LQ)]]="","",IF(表格1[[#This Row],[計分方式]]="Best6",LARGE((AB143,AC143,AD143,AE143,AF143,AG143,AH143,AI143,AJ143),1)+LARGE((AB143,AC143,AD143,AE143,AF143,AG143,AH143,AI143,AJ143),2)+LARGE((AB143,AC143,AD143,AE143,AF143,AG143,AH143,AI143,AJ143),3)+LARGE((AB143,AC143,AD143,AE143,AF143,AG143,AH143,AI143,AJ143),4)+LARGE((AB143,AC143,AD143,AE143,AF143,AG143,AH143,AI143,AJ143),5)+LARGE((AB143,AC143,AD143,AE143,AF143,AG143,AH143,AI143,AJ143),6)&amp;"@",""))</f>
        <v/>
      </c>
      <c r="AA143" s="7"/>
      <c r="AB143" s="7">
        <v>4</v>
      </c>
      <c r="AC143" s="7">
        <v>5</v>
      </c>
      <c r="AD143" s="7">
        <v>7</v>
      </c>
      <c r="AE143" s="7">
        <v>4</v>
      </c>
      <c r="AF143" s="7">
        <v>5</v>
      </c>
      <c r="AG143" s="7">
        <v>5</v>
      </c>
      <c r="AH143" s="7"/>
      <c r="AI143" s="7"/>
      <c r="AJ143" s="7">
        <v>4</v>
      </c>
      <c r="AK143" s="52" t="s">
        <v>612</v>
      </c>
    </row>
    <row r="144" spans="1:37" s="162" customFormat="1" ht="55.25" customHeight="1">
      <c r="A144" s="51" t="s">
        <v>613</v>
      </c>
      <c r="B144" s="52" t="s">
        <v>65</v>
      </c>
      <c r="C144" s="52" t="s">
        <v>614</v>
      </c>
      <c r="D144" s="160" t="s">
        <v>615</v>
      </c>
      <c r="E144" s="7" t="s">
        <v>73</v>
      </c>
      <c r="F144" s="7">
        <v>35</v>
      </c>
      <c r="G144" s="7" t="s">
        <v>361</v>
      </c>
      <c r="H144" s="7"/>
      <c r="I144" s="186" t="str">
        <f>IF(表格1[[#This Row],[中(M)]]="","",IF(表格1[[#This Row],[計分方式]]="4C+1X",SUM(M144:Q144)+LARGE(R144:V144,1)&amp;"@",""))</f>
        <v/>
      </c>
      <c r="J144" s="186" t="str">
        <f>IF(表格1[[#This Row],[中(M)]]="","",IF(表格1[[#This Row],[計分方式]]="4C+2X",SUM(M144:Q144)+LARGE(R144:W144,1)+LARGE(R144:W144,2)&amp;"@",""))</f>
        <v/>
      </c>
      <c r="K144" s="186" t="str">
        <f>IF(表格1[[#This Row],[中(M)]]="","",IF(表格1[[#This Row],[計分方式]]="Best5",LARGE((N144,O144,P144,Q144,R144,S144,T144,U144,V144),1)+LARGE((N144,O144,P144,Q144,R144,S144,T144,U144,V144),2)+LARGE((N144,O144,P144,Q144,R144,S144,T144,U144,V144),3)+LARGE((N144,O144,P144,Q144,R144,S144,T144,U144,V144),4)+LARGE((N144,O144,P144,Q144,R144,S144,T144,U144,V144),5)&amp;"@",""))</f>
        <v>26@</v>
      </c>
      <c r="L144" s="186" t="str">
        <f>IF(表格1[[#This Row],[中(M)]]="","",IF(表格1[[#This Row],[計分方式]]="Best6",LARGE((N144,O144,P144,Q144,R144,S144,T144,U144,V144),1)+LARGE((N144,O144,P144,Q144,R144,S144,T144,U144,V144),2)+LARGE((N144,O144,P144,Q144,R144,S144,T144,U144,V144),3)+LARGE((N144,O144,P144,Q144,R144,S144,T144,U144,V144),4)+LARGE((N144,O144,P144,Q144,R144,S144,T144,U144,V144),5)+LARGE((N144,O144,P144,Q144,R144,S144,T144,U144,V144),6)&amp;"@",""))</f>
        <v/>
      </c>
      <c r="M144" s="7"/>
      <c r="N144" s="7">
        <v>3</v>
      </c>
      <c r="O144" s="7">
        <v>3</v>
      </c>
      <c r="P144" s="7">
        <v>6</v>
      </c>
      <c r="Q144" s="7">
        <v>4</v>
      </c>
      <c r="R144" s="7">
        <v>6</v>
      </c>
      <c r="S144" s="7">
        <v>6</v>
      </c>
      <c r="T144" s="7">
        <v>4</v>
      </c>
      <c r="U144" s="7"/>
      <c r="V144" s="7">
        <v>4</v>
      </c>
      <c r="W144" s="186" t="str">
        <f>IF(表格1[[#This Row],[中(LQ)]]="","",IF(表格1[[#This Row],[計分方式]]="4C+1X",SUM(AA144:AE144)+LARGE(AF144:AJ144,1)&amp;"@",""))</f>
        <v/>
      </c>
      <c r="X144" s="186" t="str">
        <f>IF(表格1[[#This Row],[中(LQ)]]="","",IF(表格1[[#This Row],[計分方式]]="4C+2X",SUM(AA144:AE144)+LARGE(AF144:AJ144,1)+LARGE(AF144:AJ144,2)&amp;"@",""))</f>
        <v/>
      </c>
      <c r="Y144" s="186" t="str">
        <f>IF(表格1[[#This Row],[中(LQ)]]="","",IF(表格1[[#This Row],[計分方式]]="Best5",LARGE((AB144,AC144,AD144,AE144,AF144,AG144,AH144,AI144,AJ144),1)+LARGE((AB144,AC144,AD144,AE144,AF144,AG144,AH144,AI144,AJ144),2)+LARGE((AB144,AC144,AD144,AE144,AF144,AG144,AH144,AI144,AJ144),3)+LARGE((AB144,AC144,AD144,AE144,AF144,AG144,AH144,AI144,AJ144),4)+LARGE((AB144,AC144,AD144,AE144,AF144,AG144,AH144,AI144,AJ144),5)&amp;"@",""))</f>
        <v>26@</v>
      </c>
      <c r="Z144" s="186" t="str">
        <f>IF(表格1[[#This Row],[中(LQ)]]="","",IF(表格1[[#This Row],[計分方式]]="Best6",LARGE((AB144,AC144,AD144,AE144,AF144,AG144,AH144,AI144,AJ144),1)+LARGE((AB144,AC144,AD144,AE144,AF144,AG144,AH144,AI144,AJ144),2)+LARGE((AB144,AC144,AD144,AE144,AF144,AG144,AH144,AI144,AJ144),3)+LARGE((AB144,AC144,AD144,AE144,AF144,AG144,AH144,AI144,AJ144),4)+LARGE((AB144,AC144,AD144,AE144,AF144,AG144,AH144,AI144,AJ144),5)+LARGE((AB144,AC144,AD144,AE144,AF144,AG144,AH144,AI144,AJ144),6)&amp;"@",""))</f>
        <v/>
      </c>
      <c r="AA144" s="7"/>
      <c r="AB144" s="7">
        <v>4</v>
      </c>
      <c r="AC144" s="7">
        <v>5</v>
      </c>
      <c r="AD144" s="7">
        <v>5</v>
      </c>
      <c r="AE144" s="7">
        <v>4</v>
      </c>
      <c r="AF144" s="7">
        <v>7</v>
      </c>
      <c r="AG144" s="7">
        <v>5</v>
      </c>
      <c r="AH144" s="7">
        <v>3</v>
      </c>
      <c r="AI144" s="7"/>
      <c r="AJ144" s="7"/>
      <c r="AK144" s="161" t="s">
        <v>1695</v>
      </c>
    </row>
    <row r="145" spans="1:37" s="162" customFormat="1" ht="55.25" customHeight="1">
      <c r="A145" s="51" t="s">
        <v>616</v>
      </c>
      <c r="B145" s="52" t="s">
        <v>65</v>
      </c>
      <c r="C145" s="52" t="s">
        <v>617</v>
      </c>
      <c r="D145" s="160" t="s">
        <v>618</v>
      </c>
      <c r="E145" s="7" t="s">
        <v>73</v>
      </c>
      <c r="F145" s="7">
        <v>53</v>
      </c>
      <c r="G145" s="7" t="s">
        <v>361</v>
      </c>
      <c r="H145" s="7"/>
      <c r="I145" s="186" t="str">
        <f>IF(表格1[[#This Row],[中(M)]]="","",IF(表格1[[#This Row],[計分方式]]="4C+1X",SUM(M145:Q145)+LARGE(R145:V145,1)&amp;"@",""))</f>
        <v/>
      </c>
      <c r="J145" s="186" t="str">
        <f>IF(表格1[[#This Row],[中(M)]]="","",IF(表格1[[#This Row],[計分方式]]="4C+2X",SUM(M145:Q145)+LARGE(R145:W145,1)+LARGE(R145:W145,2)&amp;"@",""))</f>
        <v/>
      </c>
      <c r="K145" s="186" t="str">
        <f>IF(表格1[[#This Row],[中(M)]]="","",IF(表格1[[#This Row],[計分方式]]="Best5",LARGE((N145,O145,P145,Q145,R145,S145,T145,U145,V145),1)+LARGE((N145,O145,P145,Q145,R145,S145,T145,U145,V145),2)+LARGE((N145,O145,P145,Q145,R145,S145,T145,U145,V145),3)+LARGE((N145,O145,P145,Q145,R145,S145,T145,U145,V145),4)+LARGE((N145,O145,P145,Q145,R145,S145,T145,U145,V145),5)&amp;"@",""))</f>
        <v>21@</v>
      </c>
      <c r="L145" s="186" t="str">
        <f>IF(表格1[[#This Row],[中(M)]]="","",IF(表格1[[#This Row],[計分方式]]="Best6",LARGE((N145,O145,P145,Q145,R145,S145,T145,U145,V145),1)+LARGE((N145,O145,P145,Q145,R145,S145,T145,U145,V145),2)+LARGE((N145,O145,P145,Q145,R145,S145,T145,U145,V145),3)+LARGE((N145,O145,P145,Q145,R145,S145,T145,U145,V145),4)+LARGE((N145,O145,P145,Q145,R145,S145,T145,U145,V145),5)+LARGE((N145,O145,P145,Q145,R145,S145,T145,U145,V145),6)&amp;"@",""))</f>
        <v/>
      </c>
      <c r="M145" s="7"/>
      <c r="N145" s="7">
        <v>4</v>
      </c>
      <c r="O145" s="7">
        <v>4</v>
      </c>
      <c r="P145" s="7">
        <v>4</v>
      </c>
      <c r="Q145" s="7">
        <v>3</v>
      </c>
      <c r="R145" s="7">
        <v>5</v>
      </c>
      <c r="S145" s="7">
        <v>4</v>
      </c>
      <c r="T145" s="7">
        <v>4</v>
      </c>
      <c r="U145" s="7"/>
      <c r="V145" s="7">
        <v>4</v>
      </c>
      <c r="W145" s="186" t="str">
        <f>IF(表格1[[#This Row],[中(LQ)]]="","",IF(表格1[[#This Row],[計分方式]]="4C+1X",SUM(AA145:AE145)+LARGE(AF145:AJ145,1)&amp;"@",""))</f>
        <v/>
      </c>
      <c r="X145" s="186" t="str">
        <f>IF(表格1[[#This Row],[中(LQ)]]="","",IF(表格1[[#This Row],[計分方式]]="4C+2X",SUM(AA145:AE145)+LARGE(AF145:AJ145,1)+LARGE(AF145:AJ145,2)&amp;"@",""))</f>
        <v/>
      </c>
      <c r="Y145" s="186" t="str">
        <f>IF(表格1[[#This Row],[中(LQ)]]="","",IF(表格1[[#This Row],[計分方式]]="Best5",LARGE((AB145,AC145,AD145,AE145,AF145,AG145,AH145,AI145,AJ145),1)+LARGE((AB145,AC145,AD145,AE145,AF145,AG145,AH145,AI145,AJ145),2)+LARGE((AB145,AC145,AD145,AE145,AF145,AG145,AH145,AI145,AJ145),3)+LARGE((AB145,AC145,AD145,AE145,AF145,AG145,AH145,AI145,AJ145),4)+LARGE((AB145,AC145,AD145,AE145,AF145,AG145,AH145,AI145,AJ145),5)&amp;"@",""))</f>
        <v>21@</v>
      </c>
      <c r="Z145" s="186" t="str">
        <f>IF(表格1[[#This Row],[中(LQ)]]="","",IF(表格1[[#This Row],[計分方式]]="Best6",LARGE((AB145,AC145,AD145,AE145,AF145,AG145,AH145,AI145,AJ145),1)+LARGE((AB145,AC145,AD145,AE145,AF145,AG145,AH145,AI145,AJ145),2)+LARGE((AB145,AC145,AD145,AE145,AF145,AG145,AH145,AI145,AJ145),3)+LARGE((AB145,AC145,AD145,AE145,AF145,AG145,AH145,AI145,AJ145),4)+LARGE((AB145,AC145,AD145,AE145,AF145,AG145,AH145,AI145,AJ145),5)+LARGE((AB145,AC145,AD145,AE145,AF145,AG145,AH145,AI145,AJ145),6)&amp;"@",""))</f>
        <v/>
      </c>
      <c r="AA145" s="7"/>
      <c r="AB145" s="7">
        <v>4</v>
      </c>
      <c r="AC145" s="7">
        <v>3</v>
      </c>
      <c r="AD145" s="7">
        <v>4</v>
      </c>
      <c r="AE145" s="7">
        <v>4</v>
      </c>
      <c r="AF145" s="7">
        <v>5</v>
      </c>
      <c r="AG145" s="7">
        <v>4</v>
      </c>
      <c r="AH145" s="7"/>
      <c r="AI145" s="7"/>
      <c r="AJ145" s="7"/>
      <c r="AK145" s="161" t="s">
        <v>1696</v>
      </c>
    </row>
    <row r="146" spans="1:37" s="162" customFormat="1" ht="55.25" customHeight="1">
      <c r="A146" s="51" t="s">
        <v>619</v>
      </c>
      <c r="B146" s="52" t="s">
        <v>65</v>
      </c>
      <c r="C146" s="163" t="s">
        <v>620</v>
      </c>
      <c r="D146" s="164" t="s">
        <v>621</v>
      </c>
      <c r="E146" s="186" t="s">
        <v>73</v>
      </c>
      <c r="F146" s="7">
        <v>75</v>
      </c>
      <c r="G146" s="7" t="s">
        <v>182</v>
      </c>
      <c r="H146" s="7"/>
      <c r="I146" s="186" t="str">
        <f>IF(表格1[[#This Row],[中(M)]]="","",IF(表格1[[#This Row],[計分方式]]="4C+1X",SUM(M146:Q146)+LARGE(R146:V146,1)&amp;"@",""))</f>
        <v/>
      </c>
      <c r="J146" s="186" t="str">
        <f>IF(表格1[[#This Row],[中(M)]]="","",IF(表格1[[#This Row],[計分方式]]="4C+2X",SUM(M146:Q146)+LARGE(R146:W146,1)+LARGE(R146:W146,2)&amp;"@",""))</f>
        <v/>
      </c>
      <c r="K146" s="186" t="str">
        <f>IF(表格1[[#This Row],[中(M)]]="","",IF(表格1[[#This Row],[計分方式]]="Best5",LARGE((N146,O146,P146,Q146,R146,S146,T146,U146,V146),1)+LARGE((N146,O146,P146,Q146,R146,S146,T146,U146,V146),2)+LARGE((N146,O146,P146,Q146,R146,S146,T146,U146,V146),3)+LARGE((N146,O146,P146,Q146,R146,S146,T146,U146,V146),4)+LARGE((N146,O146,P146,Q146,R146,S146,T146,U146,V146),5)&amp;"@",""))</f>
        <v>22@</v>
      </c>
      <c r="L146" s="186" t="str">
        <f>IF(表格1[[#This Row],[中(M)]]="","",IF(表格1[[#This Row],[計分方式]]="Best6",LARGE((N146,O146,P146,Q146,R146,S146,T146,U146,V146),1)+LARGE((N146,O146,P146,Q146,R146,S146,T146,U146,V146),2)+LARGE((N146,O146,P146,Q146,R146,S146,T146,U146,V146),3)+LARGE((N146,O146,P146,Q146,R146,S146,T146,U146,V146),4)+LARGE((N146,O146,P146,Q146,R146,S146,T146,U146,V146),5)+LARGE((N146,O146,P146,Q146,R146,S146,T146,U146,V146),6)&amp;"@",""))</f>
        <v/>
      </c>
      <c r="M146" s="7"/>
      <c r="N146" s="7">
        <v>3</v>
      </c>
      <c r="O146" s="7">
        <v>5</v>
      </c>
      <c r="P146" s="7">
        <v>5</v>
      </c>
      <c r="Q146" s="7">
        <v>3</v>
      </c>
      <c r="R146" s="7">
        <v>4</v>
      </c>
      <c r="S146" s="7">
        <v>4</v>
      </c>
      <c r="T146" s="7">
        <v>4</v>
      </c>
      <c r="U146" s="7"/>
      <c r="V146" s="7"/>
      <c r="W146" s="186" t="str">
        <f>IF(表格1[[#This Row],[中(LQ)]]="","",IF(表格1[[#This Row],[計分方式]]="4C+1X",SUM(AA146:AE146)+LARGE(AF146:AJ146,1)&amp;"@",""))</f>
        <v/>
      </c>
      <c r="X146" s="186" t="str">
        <f>IF(表格1[[#This Row],[中(LQ)]]="","",IF(表格1[[#This Row],[計分方式]]="4C+2X",SUM(AA146:AE146)+LARGE(AF146:AJ146,1)+LARGE(AF146:AJ146,2)&amp;"@",""))</f>
        <v/>
      </c>
      <c r="Y146" s="186" t="str">
        <f>IF(表格1[[#This Row],[中(LQ)]]="","",IF(表格1[[#This Row],[計分方式]]="Best5",LARGE((AB146,AC146,AD146,AE146,AF146,AG146,AH146,AI146,AJ146),1)+LARGE((AB146,AC146,AD146,AE146,AF146,AG146,AH146,AI146,AJ146),2)+LARGE((AB146,AC146,AD146,AE146,AF146,AG146,AH146,AI146,AJ146),3)+LARGE((AB146,AC146,AD146,AE146,AF146,AG146,AH146,AI146,AJ146),4)+LARGE((AB146,AC146,AD146,AE146,AF146,AG146,AH146,AI146,AJ146),5)&amp;"@",""))</f>
        <v>22@</v>
      </c>
      <c r="Z146" s="186" t="str">
        <f>IF(表格1[[#This Row],[中(LQ)]]="","",IF(表格1[[#This Row],[計分方式]]="Best6",LARGE((AB146,AC146,AD146,AE146,AF146,AG146,AH146,AI146,AJ146),1)+LARGE((AB146,AC146,AD146,AE146,AF146,AG146,AH146,AI146,AJ146),2)+LARGE((AB146,AC146,AD146,AE146,AF146,AG146,AH146,AI146,AJ146),3)+LARGE((AB146,AC146,AD146,AE146,AF146,AG146,AH146,AI146,AJ146),4)+LARGE((AB146,AC146,AD146,AE146,AF146,AG146,AH146,AI146,AJ146),5)+LARGE((AB146,AC146,AD146,AE146,AF146,AG146,AH146,AI146,AJ146),6)&amp;"@",""))</f>
        <v/>
      </c>
      <c r="AA146" s="7"/>
      <c r="AB146" s="7">
        <v>3</v>
      </c>
      <c r="AC146" s="7">
        <v>4</v>
      </c>
      <c r="AD146" s="7">
        <v>4</v>
      </c>
      <c r="AE146" s="7">
        <v>4</v>
      </c>
      <c r="AF146" s="7">
        <v>6</v>
      </c>
      <c r="AG146" s="7">
        <v>4</v>
      </c>
      <c r="AH146" s="7"/>
      <c r="AI146" s="7"/>
      <c r="AJ146" s="7"/>
      <c r="AK146" s="52" t="s">
        <v>622</v>
      </c>
    </row>
    <row r="147" spans="1:37" s="162" customFormat="1" ht="55.25" customHeight="1">
      <c r="A147" s="51" t="s">
        <v>623</v>
      </c>
      <c r="B147" s="52" t="s">
        <v>65</v>
      </c>
      <c r="C147" s="163" t="s">
        <v>624</v>
      </c>
      <c r="D147" s="164" t="s">
        <v>625</v>
      </c>
      <c r="E147" s="186" t="s">
        <v>73</v>
      </c>
      <c r="F147" s="7">
        <v>53</v>
      </c>
      <c r="G147" s="7" t="s">
        <v>182</v>
      </c>
      <c r="H147" s="7"/>
      <c r="I147" s="186" t="str">
        <f>IF(表格1[[#This Row],[中(M)]]="","",IF(表格1[[#This Row],[計分方式]]="4C+1X",SUM(M147:Q147)+LARGE(R147:V147,1)&amp;"@",""))</f>
        <v/>
      </c>
      <c r="J147" s="186" t="str">
        <f>IF(表格1[[#This Row],[中(M)]]="","",IF(表格1[[#This Row],[計分方式]]="4C+2X",SUM(M147:Q147)+LARGE(R147:W147,1)+LARGE(R147:W147,2)&amp;"@",""))</f>
        <v/>
      </c>
      <c r="K147" s="186" t="str">
        <f>IF(表格1[[#This Row],[中(M)]]="","",IF(表格1[[#This Row],[計分方式]]="Best5",LARGE((N147,O147,P147,Q147,R147,S147,T147,U147,V147),1)+LARGE((N147,O147,P147,Q147,R147,S147,T147,U147,V147),2)+LARGE((N147,O147,P147,Q147,R147,S147,T147,U147,V147),3)+LARGE((N147,O147,P147,Q147,R147,S147,T147,U147,V147),4)+LARGE((N147,O147,P147,Q147,R147,S147,T147,U147,V147),5)&amp;"@",""))</f>
        <v>22@</v>
      </c>
      <c r="L147" s="186" t="str">
        <f>IF(表格1[[#This Row],[中(M)]]="","",IF(表格1[[#This Row],[計分方式]]="Best6",LARGE((N147,O147,P147,Q147,R147,S147,T147,U147,V147),1)+LARGE((N147,O147,P147,Q147,R147,S147,T147,U147,V147),2)+LARGE((N147,O147,P147,Q147,R147,S147,T147,U147,V147),3)+LARGE((N147,O147,P147,Q147,R147,S147,T147,U147,V147),4)+LARGE((N147,O147,P147,Q147,R147,S147,T147,U147,V147),5)+LARGE((N147,O147,P147,Q147,R147,S147,T147,U147,V147),6)&amp;"@",""))</f>
        <v/>
      </c>
      <c r="M147" s="7"/>
      <c r="N147" s="7">
        <v>3</v>
      </c>
      <c r="O147" s="7">
        <v>4</v>
      </c>
      <c r="P147" s="7">
        <v>6</v>
      </c>
      <c r="Q147" s="7">
        <v>4</v>
      </c>
      <c r="R147" s="7">
        <v>4</v>
      </c>
      <c r="S147" s="7">
        <v>4</v>
      </c>
      <c r="T147" s="7"/>
      <c r="U147" s="7"/>
      <c r="V147" s="7"/>
      <c r="W147" s="186" t="str">
        <f>IF(表格1[[#This Row],[中(LQ)]]="","",IF(表格1[[#This Row],[計分方式]]="4C+1X",SUM(AA147:AE147)+LARGE(AF147:AJ147,1)&amp;"@",""))</f>
        <v/>
      </c>
      <c r="X147" s="186" t="str">
        <f>IF(表格1[[#This Row],[中(LQ)]]="","",IF(表格1[[#This Row],[計分方式]]="4C+2X",SUM(AA147:AE147)+LARGE(AF147:AJ147,1)+LARGE(AF147:AJ147,2)&amp;"@",""))</f>
        <v/>
      </c>
      <c r="Y147" s="186" t="str">
        <f>IF(表格1[[#This Row],[中(LQ)]]="","",IF(表格1[[#This Row],[計分方式]]="Best5",LARGE((AB147,AC147,AD147,AE147,AF147,AG147,AH147,AI147,AJ147),1)+LARGE((AB147,AC147,AD147,AE147,AF147,AG147,AH147,AI147,AJ147),2)+LARGE((AB147,AC147,AD147,AE147,AF147,AG147,AH147,AI147,AJ147),3)+LARGE((AB147,AC147,AD147,AE147,AF147,AG147,AH147,AI147,AJ147),4)+LARGE((AB147,AC147,AD147,AE147,AF147,AG147,AH147,AI147,AJ147),5)&amp;"@",""))</f>
        <v>21@</v>
      </c>
      <c r="Z147" s="186" t="str">
        <f>IF(表格1[[#This Row],[中(LQ)]]="","",IF(表格1[[#This Row],[計分方式]]="Best6",LARGE((AB147,AC147,AD147,AE147,AF147,AG147,AH147,AI147,AJ147),1)+LARGE((AB147,AC147,AD147,AE147,AF147,AG147,AH147,AI147,AJ147),2)+LARGE((AB147,AC147,AD147,AE147,AF147,AG147,AH147,AI147,AJ147),3)+LARGE((AB147,AC147,AD147,AE147,AF147,AG147,AH147,AI147,AJ147),4)+LARGE((AB147,AC147,AD147,AE147,AF147,AG147,AH147,AI147,AJ147),5)+LARGE((AB147,AC147,AD147,AE147,AF147,AG147,AH147,AI147,AJ147),6)&amp;"@",""))</f>
        <v/>
      </c>
      <c r="AA147" s="7"/>
      <c r="AB147" s="7">
        <v>5</v>
      </c>
      <c r="AC147" s="7">
        <v>3</v>
      </c>
      <c r="AD147" s="7">
        <v>4</v>
      </c>
      <c r="AE147" s="7">
        <v>4</v>
      </c>
      <c r="AF147" s="7">
        <v>4</v>
      </c>
      <c r="AG147" s="7">
        <v>4</v>
      </c>
      <c r="AH147" s="7"/>
      <c r="AI147" s="7"/>
      <c r="AJ147" s="7">
        <v>3</v>
      </c>
      <c r="AK147" s="52" t="s">
        <v>626</v>
      </c>
    </row>
    <row r="148" spans="1:37" s="162" customFormat="1" ht="55.25" customHeight="1">
      <c r="A148" s="51" t="s">
        <v>627</v>
      </c>
      <c r="B148" s="52" t="s">
        <v>65</v>
      </c>
      <c r="C148" s="52" t="s">
        <v>628</v>
      </c>
      <c r="D148" s="160" t="s">
        <v>629</v>
      </c>
      <c r="E148" s="7" t="s">
        <v>73</v>
      </c>
      <c r="F148" s="7">
        <v>44</v>
      </c>
      <c r="G148" s="7" t="s">
        <v>361</v>
      </c>
      <c r="H148" s="7"/>
      <c r="I148" s="186" t="str">
        <f>IF(表格1[[#This Row],[中(M)]]="","",IF(表格1[[#This Row],[計分方式]]="4C+1X",SUM(M148:Q148)+LARGE(R148:V148,1)&amp;"@",""))</f>
        <v/>
      </c>
      <c r="J148" s="186" t="str">
        <f>IF(表格1[[#This Row],[中(M)]]="","",IF(表格1[[#This Row],[計分方式]]="4C+2X",SUM(M148:Q148)+LARGE(R148:W148,1)+LARGE(R148:W148,2)&amp;"@",""))</f>
        <v/>
      </c>
      <c r="K148" s="186" t="str">
        <f>IF(表格1[[#This Row],[中(M)]]="","",IF(表格1[[#This Row],[計分方式]]="Best5",LARGE((N148,O148,P148,Q148,R148,S148,T148,U148,V148),1)+LARGE((N148,O148,P148,Q148,R148,S148,T148,U148,V148),2)+LARGE((N148,O148,P148,Q148,R148,S148,T148,U148,V148),3)+LARGE((N148,O148,P148,Q148,R148,S148,T148,U148,V148),4)+LARGE((N148,O148,P148,Q148,R148,S148,T148,U148,V148),5)&amp;"@",""))</f>
        <v>26@</v>
      </c>
      <c r="L148" s="186" t="str">
        <f>IF(表格1[[#This Row],[中(M)]]="","",IF(表格1[[#This Row],[計分方式]]="Best6",LARGE((N148,O148,P148,Q148,R148,S148,T148,U148,V148),1)+LARGE((N148,O148,P148,Q148,R148,S148,T148,U148,V148),2)+LARGE((N148,O148,P148,Q148,R148,S148,T148,U148,V148),3)+LARGE((N148,O148,P148,Q148,R148,S148,T148,U148,V148),4)+LARGE((N148,O148,P148,Q148,R148,S148,T148,U148,V148),5)+LARGE((N148,O148,P148,Q148,R148,S148,T148,U148,V148),6)&amp;"@",""))</f>
        <v/>
      </c>
      <c r="M148" s="7"/>
      <c r="N148" s="7">
        <v>4</v>
      </c>
      <c r="O148" s="7">
        <v>4</v>
      </c>
      <c r="P148" s="7">
        <v>6</v>
      </c>
      <c r="Q148" s="7">
        <v>3</v>
      </c>
      <c r="R148" s="7">
        <v>6</v>
      </c>
      <c r="S148" s="7">
        <v>5</v>
      </c>
      <c r="T148" s="7">
        <v>5</v>
      </c>
      <c r="U148" s="7"/>
      <c r="V148" s="7"/>
      <c r="W148" s="186" t="str">
        <f>IF(表格1[[#This Row],[中(LQ)]]="","",IF(表格1[[#This Row],[計分方式]]="4C+1X",SUM(AA148:AE148)+LARGE(AF148:AJ148,1)&amp;"@",""))</f>
        <v/>
      </c>
      <c r="X148" s="186" t="str">
        <f>IF(表格1[[#This Row],[中(LQ)]]="","",IF(表格1[[#This Row],[計分方式]]="4C+2X",SUM(AA148:AE148)+LARGE(AF148:AJ148,1)+LARGE(AF148:AJ148,2)&amp;"@",""))</f>
        <v/>
      </c>
      <c r="Y148" s="186" t="str">
        <f>IF(表格1[[#This Row],[中(LQ)]]="","",IF(表格1[[#This Row],[計分方式]]="Best5",LARGE((AB148,AC148,AD148,AE148,AF148,AG148,AH148,AI148,AJ148),1)+LARGE((AB148,AC148,AD148,AE148,AF148,AG148,AH148,AI148,AJ148),2)+LARGE((AB148,AC148,AD148,AE148,AF148,AG148,AH148,AI148,AJ148),3)+LARGE((AB148,AC148,AD148,AE148,AF148,AG148,AH148,AI148,AJ148),4)+LARGE((AB148,AC148,AD148,AE148,AF148,AG148,AH148,AI148,AJ148),5)&amp;"@",""))</f>
        <v>26@</v>
      </c>
      <c r="Z148" s="186" t="str">
        <f>IF(表格1[[#This Row],[中(LQ)]]="","",IF(表格1[[#This Row],[計分方式]]="Best6",LARGE((AB148,AC148,AD148,AE148,AF148,AG148,AH148,AI148,AJ148),1)+LARGE((AB148,AC148,AD148,AE148,AF148,AG148,AH148,AI148,AJ148),2)+LARGE((AB148,AC148,AD148,AE148,AF148,AG148,AH148,AI148,AJ148),3)+LARGE((AB148,AC148,AD148,AE148,AF148,AG148,AH148,AI148,AJ148),4)+LARGE((AB148,AC148,AD148,AE148,AF148,AG148,AH148,AI148,AJ148),5)+LARGE((AB148,AC148,AD148,AE148,AF148,AG148,AH148,AI148,AJ148),6)&amp;"@",""))</f>
        <v/>
      </c>
      <c r="AA148" s="7"/>
      <c r="AB148" s="7">
        <v>6</v>
      </c>
      <c r="AC148" s="7">
        <v>4</v>
      </c>
      <c r="AD148" s="7">
        <v>6</v>
      </c>
      <c r="AE148" s="7">
        <v>5</v>
      </c>
      <c r="AF148" s="7">
        <v>5</v>
      </c>
      <c r="AG148" s="7">
        <v>4</v>
      </c>
      <c r="AH148" s="7"/>
      <c r="AI148" s="7"/>
      <c r="AJ148" s="7">
        <v>4</v>
      </c>
      <c r="AK148" s="161" t="s">
        <v>1697</v>
      </c>
    </row>
    <row r="149" spans="1:37" s="162" customFormat="1" ht="55.25" customHeight="1">
      <c r="A149" s="51" t="s">
        <v>630</v>
      </c>
      <c r="B149" s="52" t="s">
        <v>65</v>
      </c>
      <c r="C149" s="52" t="s">
        <v>631</v>
      </c>
      <c r="D149" s="160" t="s">
        <v>632</v>
      </c>
      <c r="E149" s="7" t="s">
        <v>73</v>
      </c>
      <c r="F149" s="7">
        <v>28</v>
      </c>
      <c r="G149" s="7" t="s">
        <v>361</v>
      </c>
      <c r="H149" s="7"/>
      <c r="I149" s="186" t="str">
        <f>IF(表格1[[#This Row],[中(M)]]="","",IF(表格1[[#This Row],[計分方式]]="4C+1X",SUM(M149:Q149)+LARGE(R149:V149,1)&amp;"@",""))</f>
        <v/>
      </c>
      <c r="J149" s="186" t="str">
        <f>IF(表格1[[#This Row],[中(M)]]="","",IF(表格1[[#This Row],[計分方式]]="4C+2X",SUM(M149:Q149)+LARGE(R149:W149,1)+LARGE(R149:W149,2)&amp;"@",""))</f>
        <v/>
      </c>
      <c r="K149" s="186" t="str">
        <f>IF(表格1[[#This Row],[中(M)]]="","",IF(表格1[[#This Row],[計分方式]]="Best5",LARGE((N149,O149,P149,Q149,R149,S149,T149,U149,V149),1)+LARGE((N149,O149,P149,Q149,R149,S149,T149,U149,V149),2)+LARGE((N149,O149,P149,Q149,R149,S149,T149,U149,V149),3)+LARGE((N149,O149,P149,Q149,R149,S149,T149,U149,V149),4)+LARGE((N149,O149,P149,Q149,R149,S149,T149,U149,V149),5)&amp;"@",""))</f>
        <v>20@</v>
      </c>
      <c r="L149" s="186" t="str">
        <f>IF(表格1[[#This Row],[中(M)]]="","",IF(表格1[[#This Row],[計分方式]]="Best6",LARGE((N149,O149,P149,Q149,R149,S149,T149,U149,V149),1)+LARGE((N149,O149,P149,Q149,R149,S149,T149,U149,V149),2)+LARGE((N149,O149,P149,Q149,R149,S149,T149,U149,V149),3)+LARGE((N149,O149,P149,Q149,R149,S149,T149,U149,V149),4)+LARGE((N149,O149,P149,Q149,R149,S149,T149,U149,V149),5)+LARGE((N149,O149,P149,Q149,R149,S149,T149,U149,V149),6)&amp;"@",""))</f>
        <v/>
      </c>
      <c r="M149" s="7"/>
      <c r="N149" s="7">
        <v>5</v>
      </c>
      <c r="O149" s="7">
        <v>3</v>
      </c>
      <c r="P149" s="7">
        <v>5</v>
      </c>
      <c r="Q149" s="7">
        <v>3</v>
      </c>
      <c r="R149" s="7">
        <v>4</v>
      </c>
      <c r="S149" s="7">
        <v>3</v>
      </c>
      <c r="T149" s="7"/>
      <c r="U149" s="7"/>
      <c r="V149" s="7" t="s">
        <v>117</v>
      </c>
      <c r="W149" s="186" t="str">
        <f>IF(表格1[[#This Row],[中(LQ)]]="","",IF(表格1[[#This Row],[計分方式]]="4C+1X",SUM(AA149:AE149)+LARGE(AF149:AJ149,1)&amp;"@",""))</f>
        <v/>
      </c>
      <c r="X149" s="186" t="str">
        <f>IF(表格1[[#This Row],[中(LQ)]]="","",IF(表格1[[#This Row],[計分方式]]="4C+2X",SUM(AA149:AE149)+LARGE(AF149:AJ149,1)+LARGE(AF149:AJ149,2)&amp;"@",""))</f>
        <v/>
      </c>
      <c r="Y149" s="186" t="str">
        <f>IF(表格1[[#This Row],[中(LQ)]]="","",IF(表格1[[#This Row],[計分方式]]="Best5",LARGE((AB149,AC149,AD149,AE149,AF149,AG149,AH149,AI149,AJ149),1)+LARGE((AB149,AC149,AD149,AE149,AF149,AG149,AH149,AI149,AJ149),2)+LARGE((AB149,AC149,AD149,AE149,AF149,AG149,AH149,AI149,AJ149),3)+LARGE((AB149,AC149,AD149,AE149,AF149,AG149,AH149,AI149,AJ149),4)+LARGE((AB149,AC149,AD149,AE149,AF149,AG149,AH149,AI149,AJ149),5)&amp;"@",""))</f>
        <v>20@</v>
      </c>
      <c r="Z149" s="186" t="str">
        <f>IF(表格1[[#This Row],[中(LQ)]]="","",IF(表格1[[#This Row],[計分方式]]="Best6",LARGE((AB149,AC149,AD149,AE149,AF149,AG149,AH149,AI149,AJ149),1)+LARGE((AB149,AC149,AD149,AE149,AF149,AG149,AH149,AI149,AJ149),2)+LARGE((AB149,AC149,AD149,AE149,AF149,AG149,AH149,AI149,AJ149),3)+LARGE((AB149,AC149,AD149,AE149,AF149,AG149,AH149,AI149,AJ149),4)+LARGE((AB149,AC149,AD149,AE149,AF149,AG149,AH149,AI149,AJ149),5)+LARGE((AB149,AC149,AD149,AE149,AF149,AG149,AH149,AI149,AJ149),6)&amp;"@",""))</f>
        <v/>
      </c>
      <c r="AA149" s="7"/>
      <c r="AB149" s="7">
        <v>3</v>
      </c>
      <c r="AC149" s="7">
        <v>3</v>
      </c>
      <c r="AD149" s="7">
        <v>5</v>
      </c>
      <c r="AE149" s="7">
        <v>4</v>
      </c>
      <c r="AF149" s="7">
        <v>4</v>
      </c>
      <c r="AG149" s="7">
        <v>4</v>
      </c>
      <c r="AH149" s="7"/>
      <c r="AI149" s="7"/>
      <c r="AJ149" s="7"/>
      <c r="AK149" s="161" t="s">
        <v>1698</v>
      </c>
    </row>
    <row r="150" spans="1:37" s="162" customFormat="1" ht="55.25" customHeight="1">
      <c r="A150" s="51" t="s">
        <v>633</v>
      </c>
      <c r="B150" s="52" t="s">
        <v>65</v>
      </c>
      <c r="C150" s="52" t="s">
        <v>634</v>
      </c>
      <c r="D150" s="160" t="s">
        <v>635</v>
      </c>
      <c r="E150" s="7" t="s">
        <v>73</v>
      </c>
      <c r="F150" s="7">
        <v>30</v>
      </c>
      <c r="G150" s="7" t="s">
        <v>361</v>
      </c>
      <c r="H150" s="7"/>
      <c r="I150" s="186" t="str">
        <f>IF(表格1[[#This Row],[中(M)]]="","",IF(表格1[[#This Row],[計分方式]]="4C+1X",SUM(M150:Q150)+LARGE(R150:V150,1)&amp;"@",""))</f>
        <v/>
      </c>
      <c r="J150" s="186" t="str">
        <f>IF(表格1[[#This Row],[中(M)]]="","",IF(表格1[[#This Row],[計分方式]]="4C+2X",SUM(M150:Q150)+LARGE(R150:W150,1)+LARGE(R150:W150,2)&amp;"@",""))</f>
        <v/>
      </c>
      <c r="K150" s="186" t="str">
        <f>IF(表格1[[#This Row],[中(M)]]="","",IF(表格1[[#This Row],[計分方式]]="Best5",LARGE((N150,O150,P150,Q150,R150,S150,T150,U150,V150),1)+LARGE((N150,O150,P150,Q150,R150,S150,T150,U150,V150),2)+LARGE((N150,O150,P150,Q150,R150,S150,T150,U150,V150),3)+LARGE((N150,O150,P150,Q150,R150,S150,T150,U150,V150),4)+LARGE((N150,O150,P150,Q150,R150,S150,T150,U150,V150),5)&amp;"@",""))</f>
        <v>28@</v>
      </c>
      <c r="L150" s="186" t="str">
        <f>IF(表格1[[#This Row],[中(M)]]="","",IF(表格1[[#This Row],[計分方式]]="Best6",LARGE((N150,O150,P150,Q150,R150,S150,T150,U150,V150),1)+LARGE((N150,O150,P150,Q150,R150,S150,T150,U150,V150),2)+LARGE((N150,O150,P150,Q150,R150,S150,T150,U150,V150),3)+LARGE((N150,O150,P150,Q150,R150,S150,T150,U150,V150),4)+LARGE((N150,O150,P150,Q150,R150,S150,T150,U150,V150),5)+LARGE((N150,O150,P150,Q150,R150,S150,T150,U150,V150),6)&amp;"@",""))</f>
        <v/>
      </c>
      <c r="M150" s="7"/>
      <c r="N150" s="7">
        <v>4</v>
      </c>
      <c r="O150" s="7">
        <v>4</v>
      </c>
      <c r="P150" s="7">
        <v>6</v>
      </c>
      <c r="Q150" s="7">
        <v>3</v>
      </c>
      <c r="R150" s="7">
        <v>6</v>
      </c>
      <c r="S150" s="7">
        <v>6</v>
      </c>
      <c r="T150" s="7">
        <v>5</v>
      </c>
      <c r="U150" s="7"/>
      <c r="V150" s="7">
        <v>5</v>
      </c>
      <c r="W150" s="186" t="str">
        <f>IF(表格1[[#This Row],[中(LQ)]]="","",IF(表格1[[#This Row],[計分方式]]="4C+1X",SUM(AA150:AE150)+LARGE(AF150:AJ150,1)&amp;"@",""))</f>
        <v/>
      </c>
      <c r="X150" s="186" t="str">
        <f>IF(表格1[[#This Row],[中(LQ)]]="","",IF(表格1[[#This Row],[計分方式]]="4C+2X",SUM(AA150:AE150)+LARGE(AF150:AJ150,1)+LARGE(AF150:AJ150,2)&amp;"@",""))</f>
        <v/>
      </c>
      <c r="Y150" s="186" t="str">
        <f>IF(表格1[[#This Row],[中(LQ)]]="","",IF(表格1[[#This Row],[計分方式]]="Best5",LARGE((AB150,AC150,AD150,AE150,AF150,AG150,AH150,AI150,AJ150),1)+LARGE((AB150,AC150,AD150,AE150,AF150,AG150,AH150,AI150,AJ150),2)+LARGE((AB150,AC150,AD150,AE150,AF150,AG150,AH150,AI150,AJ150),3)+LARGE((AB150,AC150,AD150,AE150,AF150,AG150,AH150,AI150,AJ150),4)+LARGE((AB150,AC150,AD150,AE150,AF150,AG150,AH150,AI150,AJ150),5)&amp;"@",""))</f>
        <v>28@</v>
      </c>
      <c r="Z150" s="186" t="str">
        <f>IF(表格1[[#This Row],[中(LQ)]]="","",IF(表格1[[#This Row],[計分方式]]="Best6",LARGE((AB150,AC150,AD150,AE150,AF150,AG150,AH150,AI150,AJ150),1)+LARGE((AB150,AC150,AD150,AE150,AF150,AG150,AH150,AI150,AJ150),2)+LARGE((AB150,AC150,AD150,AE150,AF150,AG150,AH150,AI150,AJ150),3)+LARGE((AB150,AC150,AD150,AE150,AF150,AG150,AH150,AI150,AJ150),4)+LARGE((AB150,AC150,AD150,AE150,AF150,AG150,AH150,AI150,AJ150),5)+LARGE((AB150,AC150,AD150,AE150,AF150,AG150,AH150,AI150,AJ150),6)&amp;"@",""))</f>
        <v/>
      </c>
      <c r="AA150" s="7"/>
      <c r="AB150" s="7">
        <v>4</v>
      </c>
      <c r="AC150" s="7">
        <v>5</v>
      </c>
      <c r="AD150" s="7">
        <v>7</v>
      </c>
      <c r="AE150" s="7">
        <v>5</v>
      </c>
      <c r="AF150" s="7">
        <v>6</v>
      </c>
      <c r="AG150" s="7">
        <v>5</v>
      </c>
      <c r="AH150" s="7"/>
      <c r="AI150" s="7"/>
      <c r="AJ150" s="7">
        <v>4</v>
      </c>
      <c r="AK150" s="161" t="s">
        <v>1699</v>
      </c>
    </row>
    <row r="151" spans="1:37" s="162" customFormat="1" ht="55.25" customHeight="1">
      <c r="A151" s="51" t="s">
        <v>636</v>
      </c>
      <c r="B151" s="52" t="s">
        <v>65</v>
      </c>
      <c r="C151" s="52" t="s">
        <v>637</v>
      </c>
      <c r="D151" s="160" t="s">
        <v>638</v>
      </c>
      <c r="E151" s="7" t="s">
        <v>73</v>
      </c>
      <c r="F151" s="7" t="s">
        <v>639</v>
      </c>
      <c r="G151" s="7" t="s">
        <v>1733</v>
      </c>
      <c r="H151" s="7"/>
      <c r="I151" s="186" t="str">
        <f>IF(表格1[[#This Row],[中(M)]]="","",IF(表格1[[#This Row],[計分方式]]="4C+1X",SUM(M151:Q151)+LARGE(R151:V151,1)&amp;"@",""))</f>
        <v/>
      </c>
      <c r="J151" s="186">
        <v>43</v>
      </c>
      <c r="K151" s="186" t="str">
        <f>IF(表格1[[#This Row],[中(M)]]="","",IF(表格1[[#This Row],[計分方式]]="Best5",LARGE((N151,O151,P151,Q151,R151,S151,T151,U151,V151),1)+LARGE((N151,O151,P151,Q151,R151,S151,T151,U151,V151),2)+LARGE((N151,O151,P151,Q151,R151,S151,T151,U151,V151),3)+LARGE((N151,O151,P151,Q151,R151,S151,T151,U151,V151),4)+LARGE((N151,O151,P151,Q151,R151,S151,T151,U151,V151),5)&amp;"@",""))</f>
        <v/>
      </c>
      <c r="L151" s="186" t="str">
        <f>IF(表格1[[#This Row],[中(M)]]="","",IF(表格1[[#This Row],[計分方式]]="Best6",LARGE((N151,O151,P151,Q151,R151,S151,T151,U151,V151),1)+LARGE((N151,O151,P151,Q151,R151,S151,T151,U151,V151),2)+LARGE((N151,O151,P151,Q151,R151,S151,T151,U151,V151),3)+LARGE((N151,O151,P151,Q151,R151,S151,T151,U151,V151),4)+LARGE((N151,O151,P151,Q151,R151,S151,T151,U151,V151),5)+LARGE((N151,O151,P151,Q151,R151,S151,T151,U151,V151),6)&amp;"@",""))</f>
        <v/>
      </c>
      <c r="M151" s="7"/>
      <c r="N151" s="7">
        <v>7</v>
      </c>
      <c r="O151" s="7">
        <v>6</v>
      </c>
      <c r="P151" s="7">
        <v>5</v>
      </c>
      <c r="Q151" s="7">
        <v>5</v>
      </c>
      <c r="R151" s="7">
        <v>7</v>
      </c>
      <c r="S151" s="7">
        <v>7</v>
      </c>
      <c r="T151" s="7">
        <v>6</v>
      </c>
      <c r="U151" s="7"/>
      <c r="V151" s="7"/>
      <c r="W151" s="186" t="str">
        <f>IF(表格1[[#This Row],[中(LQ)]]="","",IF(表格1[[#This Row],[計分方式]]="4C+1X",SUM(AA151:AE151)+LARGE(AF151:AJ151,1)&amp;"@",""))</f>
        <v/>
      </c>
      <c r="X151" s="186">
        <v>43</v>
      </c>
      <c r="Y151" s="186" t="str">
        <f>IF(表格1[[#This Row],[中(LQ)]]="","",IF(表格1[[#This Row],[計分方式]]="Best5",LARGE((AB151,AC151,AD151,AE151,AF151,AG151,AH151,AI151,AJ151),1)+LARGE((AB151,AC151,AD151,AE151,AF151,AG151,AH151,AI151,AJ151),2)+LARGE((AB151,AC151,AD151,AE151,AF151,AG151,AH151,AI151,AJ151),3)+LARGE((AB151,AC151,AD151,AE151,AF151,AG151,AH151,AI151,AJ151),4)+LARGE((AB151,AC151,AD151,AE151,AF151,AG151,AH151,AI151,AJ151),5)&amp;"@",""))</f>
        <v/>
      </c>
      <c r="Z151" s="186" t="str">
        <f>IF(表格1[[#This Row],[中(LQ)]]="","",IF(表格1[[#This Row],[計分方式]]="Best6",LARGE((AB151,AC151,AD151,AE151,AF151,AG151,AH151,AI151,AJ151),1)+LARGE((AB151,AC151,AD151,AE151,AF151,AG151,AH151,AI151,AJ151),2)+LARGE((AB151,AC151,AD151,AE151,AF151,AG151,AH151,AI151,AJ151),3)+LARGE((AB151,AC151,AD151,AE151,AF151,AG151,AH151,AI151,AJ151),4)+LARGE((AB151,AC151,AD151,AE151,AF151,AG151,AH151,AI151,AJ151),5)+LARGE((AB151,AC151,AD151,AE151,AF151,AG151,AH151,AI151,AJ151),6)&amp;"@",""))</f>
        <v/>
      </c>
      <c r="AA151" s="7"/>
      <c r="AB151" s="7">
        <v>7</v>
      </c>
      <c r="AC151" s="7">
        <v>7</v>
      </c>
      <c r="AD151" s="7">
        <v>5</v>
      </c>
      <c r="AE151" s="7">
        <v>6</v>
      </c>
      <c r="AF151" s="7">
        <v>6</v>
      </c>
      <c r="AG151" s="7">
        <v>6</v>
      </c>
      <c r="AH151" s="7">
        <v>5</v>
      </c>
      <c r="AI151" s="7"/>
      <c r="AJ151" s="7">
        <v>5</v>
      </c>
      <c r="AK151" s="161" t="s">
        <v>640</v>
      </c>
    </row>
    <row r="152" spans="1:37" s="162" customFormat="1" ht="55.25" customHeight="1">
      <c r="A152" s="51" t="s">
        <v>641</v>
      </c>
      <c r="B152" s="52" t="s">
        <v>65</v>
      </c>
      <c r="C152" s="52" t="s">
        <v>642</v>
      </c>
      <c r="D152" s="160" t="s">
        <v>643</v>
      </c>
      <c r="E152" s="7" t="s">
        <v>73</v>
      </c>
      <c r="F152" s="7" t="s">
        <v>639</v>
      </c>
      <c r="G152" s="7" t="s">
        <v>1733</v>
      </c>
      <c r="H152" s="7"/>
      <c r="I152" s="186" t="str">
        <f>IF(表格1[[#This Row],[中(M)]]="","",IF(表格1[[#This Row],[計分方式]]="4C+1X",SUM(M152:Q152)+LARGE(R152:V152,1)&amp;"@",""))</f>
        <v/>
      </c>
      <c r="J152" s="186">
        <v>47</v>
      </c>
      <c r="K152" s="186" t="str">
        <f>IF(表格1[[#This Row],[中(M)]]="","",IF(表格1[[#This Row],[計分方式]]="Best5",LARGE((N152,O152,P152,Q152,R152,S152,T152,U152,V152),1)+LARGE((N152,O152,P152,Q152,R152,S152,T152,U152,V152),2)+LARGE((N152,O152,P152,Q152,R152,S152,T152,U152,V152),3)+LARGE((N152,O152,P152,Q152,R152,S152,T152,U152,V152),4)+LARGE((N152,O152,P152,Q152,R152,S152,T152,U152,V152),5)&amp;"@",""))</f>
        <v/>
      </c>
      <c r="L152" s="186" t="str">
        <f>IF(表格1[[#This Row],[中(M)]]="","",IF(表格1[[#This Row],[計分方式]]="Best6",LARGE((N152,O152,P152,Q152,R152,S152,T152,U152,V152),1)+LARGE((N152,O152,P152,Q152,R152,S152,T152,U152,V152),2)+LARGE((N152,O152,P152,Q152,R152,S152,T152,U152,V152),3)+LARGE((N152,O152,P152,Q152,R152,S152,T152,U152,V152),4)+LARGE((N152,O152,P152,Q152,R152,S152,T152,U152,V152),5)+LARGE((N152,O152,P152,Q152,R152,S152,T152,U152,V152),6)&amp;"@",""))</f>
        <v/>
      </c>
      <c r="M152" s="7"/>
      <c r="N152" s="7">
        <v>6</v>
      </c>
      <c r="O152" s="7">
        <v>7</v>
      </c>
      <c r="P152" s="7">
        <v>6</v>
      </c>
      <c r="Q152" s="7">
        <v>7</v>
      </c>
      <c r="R152" s="7">
        <v>7</v>
      </c>
      <c r="S152" s="7">
        <v>7</v>
      </c>
      <c r="T152" s="7">
        <v>7</v>
      </c>
      <c r="U152" s="7"/>
      <c r="V152" s="7"/>
      <c r="W152" s="186" t="str">
        <f>IF(表格1[[#This Row],[中(LQ)]]="","",IF(表格1[[#This Row],[計分方式]]="4C+1X",SUM(AA152:AE152)+LARGE(AF152:AJ152,1)&amp;"@",""))</f>
        <v/>
      </c>
      <c r="X152" s="186">
        <v>46</v>
      </c>
      <c r="Y152" s="186" t="str">
        <f>IF(表格1[[#This Row],[中(LQ)]]="","",IF(表格1[[#This Row],[計分方式]]="Best5",LARGE((AB152,AC152,AD152,AE152,AF152,AG152,AH152,AI152,AJ152),1)+LARGE((AB152,AC152,AD152,AE152,AF152,AG152,AH152,AI152,AJ152),2)+LARGE((AB152,AC152,AD152,AE152,AF152,AG152,AH152,AI152,AJ152),3)+LARGE((AB152,AC152,AD152,AE152,AF152,AG152,AH152,AI152,AJ152),4)+LARGE((AB152,AC152,AD152,AE152,AF152,AG152,AH152,AI152,AJ152),5)&amp;"@",""))</f>
        <v/>
      </c>
      <c r="Z152" s="186" t="str">
        <f>IF(表格1[[#This Row],[中(LQ)]]="","",IF(表格1[[#This Row],[計分方式]]="Best6",LARGE((AB152,AC152,AD152,AE152,AF152,AG152,AH152,AI152,AJ152),1)+LARGE((AB152,AC152,AD152,AE152,AF152,AG152,AH152,AI152,AJ152),2)+LARGE((AB152,AC152,AD152,AE152,AF152,AG152,AH152,AI152,AJ152),3)+LARGE((AB152,AC152,AD152,AE152,AF152,AG152,AH152,AI152,AJ152),4)+LARGE((AB152,AC152,AD152,AE152,AF152,AG152,AH152,AI152,AJ152),5)+LARGE((AB152,AC152,AD152,AE152,AF152,AG152,AH152,AI152,AJ152),6)&amp;"@",""))</f>
        <v/>
      </c>
      <c r="AA152" s="7"/>
      <c r="AB152" s="7">
        <v>4</v>
      </c>
      <c r="AC152" s="7">
        <v>7</v>
      </c>
      <c r="AD152" s="7">
        <v>7</v>
      </c>
      <c r="AE152" s="7">
        <v>7</v>
      </c>
      <c r="AF152" s="7">
        <v>7</v>
      </c>
      <c r="AG152" s="7">
        <v>7</v>
      </c>
      <c r="AH152" s="7">
        <v>6</v>
      </c>
      <c r="AI152" s="7"/>
      <c r="AJ152" s="7">
        <v>6</v>
      </c>
      <c r="AK152" s="161" t="s">
        <v>1700</v>
      </c>
    </row>
    <row r="153" spans="1:37" s="162" customFormat="1" ht="55.25" customHeight="1">
      <c r="A153" s="51" t="s">
        <v>644</v>
      </c>
      <c r="B153" s="52" t="s">
        <v>65</v>
      </c>
      <c r="C153" s="52" t="s">
        <v>645</v>
      </c>
      <c r="D153" s="160" t="s">
        <v>646</v>
      </c>
      <c r="E153" s="7" t="s">
        <v>73</v>
      </c>
      <c r="F153" s="7">
        <v>217</v>
      </c>
      <c r="G153" s="7" t="s">
        <v>314</v>
      </c>
      <c r="H153" s="7"/>
      <c r="I153" s="186" t="str">
        <f>IF(表格1[[#This Row],[中(M)]]="","",IF(表格1[[#This Row],[計分方式]]="4C+1X",SUM(M153:Q153)+LARGE(R153:V153,1)&amp;"@",""))</f>
        <v/>
      </c>
      <c r="J153" s="186">
        <v>29</v>
      </c>
      <c r="K153" s="186" t="str">
        <f>IF(表格1[[#This Row],[中(M)]]="","",IF(表格1[[#This Row],[計分方式]]="Best5",LARGE((N153,O153,P153,Q153,R153,S153,T153,U153,V153),1)+LARGE((N153,O153,P153,Q153,R153,S153,T153,U153,V153),2)+LARGE((N153,O153,P153,Q153,R153,S153,T153,U153,V153),3)+LARGE((N153,O153,P153,Q153,R153,S153,T153,U153,V153),4)+LARGE((N153,O153,P153,Q153,R153,S153,T153,U153,V153),5)&amp;"@",""))</f>
        <v/>
      </c>
      <c r="L153" s="186" t="str">
        <f>IF(表格1[[#This Row],[中(M)]]="","",IF(表格1[[#This Row],[計分方式]]="Best6",LARGE((N153,O153,P153,Q153,R153,S153,T153,U153,V153),1)+LARGE((N153,O153,P153,Q153,R153,S153,T153,U153,V153),2)+LARGE((N153,O153,P153,Q153,R153,S153,T153,U153,V153),3)+LARGE((N153,O153,P153,Q153,R153,S153,T153,U153,V153),4)+LARGE((N153,O153,P153,Q153,R153,S153,T153,U153,V153),5)+LARGE((N153,O153,P153,Q153,R153,S153,T153,U153,V153),6)&amp;"@",""))</f>
        <v/>
      </c>
      <c r="M153" s="7"/>
      <c r="N153" s="7">
        <v>5</v>
      </c>
      <c r="O153" s="7">
        <v>5</v>
      </c>
      <c r="P153" s="7">
        <v>5</v>
      </c>
      <c r="Q153" s="7">
        <v>5</v>
      </c>
      <c r="R153" s="7">
        <v>5</v>
      </c>
      <c r="S153" s="7">
        <v>4</v>
      </c>
      <c r="T153" s="7">
        <v>4</v>
      </c>
      <c r="U153" s="7"/>
      <c r="V153" s="7"/>
      <c r="W153" s="186" t="str">
        <f>IF(表格1[[#This Row],[中(LQ)]]="","",IF(表格1[[#This Row],[計分方式]]="4C+1X",SUM(AA153:AE153)+LARGE(AF153:AJ153,1)&amp;"@",""))</f>
        <v/>
      </c>
      <c r="X153" s="186">
        <v>28</v>
      </c>
      <c r="Y153" s="186" t="str">
        <f>IF(表格1[[#This Row],[中(LQ)]]="","",IF(表格1[[#This Row],[計分方式]]="Best5",LARGE((AB153,AC153,AD153,AE153,AF153,AG153,AH153,AI153,AJ153),1)+LARGE((AB153,AC153,AD153,AE153,AF153,AG153,AH153,AI153,AJ153),2)+LARGE((AB153,AC153,AD153,AE153,AF153,AG153,AH153,AI153,AJ153),3)+LARGE((AB153,AC153,AD153,AE153,AF153,AG153,AH153,AI153,AJ153),4)+LARGE((AB153,AC153,AD153,AE153,AF153,AG153,AH153,AI153,AJ153),5)&amp;"@",""))</f>
        <v/>
      </c>
      <c r="Z153" s="186" t="str">
        <f>IF(表格1[[#This Row],[中(LQ)]]="","",IF(表格1[[#This Row],[計分方式]]="Best6",LARGE((AB153,AC153,AD153,AE153,AF153,AG153,AH153,AI153,AJ153),1)+LARGE((AB153,AC153,AD153,AE153,AF153,AG153,AH153,AI153,AJ153),2)+LARGE((AB153,AC153,AD153,AE153,AF153,AG153,AH153,AI153,AJ153),3)+LARGE((AB153,AC153,AD153,AE153,AF153,AG153,AH153,AI153,AJ153),4)+LARGE((AB153,AC153,AD153,AE153,AF153,AG153,AH153,AI153,AJ153),5)+LARGE((AB153,AC153,AD153,AE153,AF153,AG153,AH153,AI153,AJ153),6)&amp;"@",""))</f>
        <v/>
      </c>
      <c r="AA153" s="7"/>
      <c r="AB153" s="7">
        <v>5</v>
      </c>
      <c r="AC153" s="7">
        <v>4</v>
      </c>
      <c r="AD153" s="7">
        <v>5</v>
      </c>
      <c r="AE153" s="7">
        <v>4</v>
      </c>
      <c r="AF153" s="7">
        <v>5</v>
      </c>
      <c r="AG153" s="7">
        <v>5</v>
      </c>
      <c r="AH153" s="7">
        <v>5</v>
      </c>
      <c r="AI153" s="7"/>
      <c r="AJ153" s="7"/>
      <c r="AK153" s="161" t="s">
        <v>1701</v>
      </c>
    </row>
    <row r="154" spans="1:37" s="162" customFormat="1" ht="55.25" customHeight="1">
      <c r="A154" s="51" t="s">
        <v>647</v>
      </c>
      <c r="B154" s="52" t="s">
        <v>65</v>
      </c>
      <c r="C154" s="52" t="s">
        <v>648</v>
      </c>
      <c r="D154" s="160" t="s">
        <v>649</v>
      </c>
      <c r="E154" s="7" t="s">
        <v>73</v>
      </c>
      <c r="F154" s="7">
        <v>59</v>
      </c>
      <c r="G154" s="7" t="s">
        <v>314</v>
      </c>
      <c r="H154" s="7"/>
      <c r="I154" s="186" t="str">
        <f>IF(表格1[[#This Row],[中(M)]]="","",IF(表格1[[#This Row],[計分方式]]="4C+1X",SUM(M154:Q154)+LARGE(R154:V154,1)&amp;"@",""))</f>
        <v/>
      </c>
      <c r="J154" s="186">
        <v>31</v>
      </c>
      <c r="K154" s="186" t="str">
        <f>IF(表格1[[#This Row],[中(M)]]="","",IF(表格1[[#This Row],[計分方式]]="Best5",LARGE((N154,O154,P154,Q154,R154,S154,T154,U154,V154),1)+LARGE((N154,O154,P154,Q154,R154,S154,T154,U154,V154),2)+LARGE((N154,O154,P154,Q154,R154,S154,T154,U154,V154),3)+LARGE((N154,O154,P154,Q154,R154,S154,T154,U154,V154),4)+LARGE((N154,O154,P154,Q154,R154,S154,T154,U154,V154),5)&amp;"@",""))</f>
        <v/>
      </c>
      <c r="L154" s="186" t="str">
        <f>IF(表格1[[#This Row],[中(M)]]="","",IF(表格1[[#This Row],[計分方式]]="Best6",LARGE((N154,O154,P154,Q154,R154,S154,T154,U154,V154),1)+LARGE((N154,O154,P154,Q154,R154,S154,T154,U154,V154),2)+LARGE((N154,O154,P154,Q154,R154,S154,T154,U154,V154),3)+LARGE((N154,O154,P154,Q154,R154,S154,T154,U154,V154),4)+LARGE((N154,O154,P154,Q154,R154,S154,T154,U154,V154),5)+LARGE((N154,O154,P154,Q154,R154,S154,T154,U154,V154),6)&amp;"@",""))</f>
        <v/>
      </c>
      <c r="M154" s="7"/>
      <c r="N154" s="7">
        <v>4</v>
      </c>
      <c r="O154" s="7">
        <v>5</v>
      </c>
      <c r="P154" s="7">
        <v>5</v>
      </c>
      <c r="Q154" s="7">
        <v>7</v>
      </c>
      <c r="R154" s="7">
        <v>5</v>
      </c>
      <c r="S154" s="7">
        <v>5</v>
      </c>
      <c r="T154" s="7">
        <v>4</v>
      </c>
      <c r="U154" s="7"/>
      <c r="V154" s="7">
        <v>3</v>
      </c>
      <c r="W154" s="186" t="str">
        <f>IF(表格1[[#This Row],[中(LQ)]]="","",IF(表格1[[#This Row],[計分方式]]="4C+1X",SUM(AA154:AE154)+LARGE(AF154:AJ154,1)&amp;"@",""))</f>
        <v/>
      </c>
      <c r="X154" s="186">
        <v>30</v>
      </c>
      <c r="Y154" s="186" t="str">
        <f>IF(表格1[[#This Row],[中(LQ)]]="","",IF(表格1[[#This Row],[計分方式]]="Best5",LARGE((AB154,AC154,AD154,AE154,AF154,AG154,AH154,AI154,AJ154),1)+LARGE((AB154,AC154,AD154,AE154,AF154,AG154,AH154,AI154,AJ154),2)+LARGE((AB154,AC154,AD154,AE154,AF154,AG154,AH154,AI154,AJ154),3)+LARGE((AB154,AC154,AD154,AE154,AF154,AG154,AH154,AI154,AJ154),4)+LARGE((AB154,AC154,AD154,AE154,AF154,AG154,AH154,AI154,AJ154),5)&amp;"@",""))</f>
        <v/>
      </c>
      <c r="Z154" s="186" t="str">
        <f>IF(表格1[[#This Row],[中(LQ)]]="","",IF(表格1[[#This Row],[計分方式]]="Best6",LARGE((AB154,AC154,AD154,AE154,AF154,AG154,AH154,AI154,AJ154),1)+LARGE((AB154,AC154,AD154,AE154,AF154,AG154,AH154,AI154,AJ154),2)+LARGE((AB154,AC154,AD154,AE154,AF154,AG154,AH154,AI154,AJ154),3)+LARGE((AB154,AC154,AD154,AE154,AF154,AG154,AH154,AI154,AJ154),4)+LARGE((AB154,AC154,AD154,AE154,AF154,AG154,AH154,AI154,AJ154),5)+LARGE((AB154,AC154,AD154,AE154,AF154,AG154,AH154,AI154,AJ154),6)&amp;"@",""))</f>
        <v/>
      </c>
      <c r="AA154" s="7"/>
      <c r="AB154" s="7">
        <v>5</v>
      </c>
      <c r="AC154" s="7">
        <v>4</v>
      </c>
      <c r="AD154" s="7">
        <v>5</v>
      </c>
      <c r="AE154" s="7">
        <v>5</v>
      </c>
      <c r="AF154" s="7">
        <v>5</v>
      </c>
      <c r="AG154" s="7">
        <v>5</v>
      </c>
      <c r="AH154" s="7"/>
      <c r="AI154" s="7"/>
      <c r="AJ154" s="7">
        <v>6</v>
      </c>
      <c r="AK154" s="161" t="s">
        <v>1702</v>
      </c>
    </row>
    <row r="155" spans="1:37" s="162" customFormat="1" ht="55.25" customHeight="1">
      <c r="A155" s="51" t="s">
        <v>650</v>
      </c>
      <c r="B155" s="52" t="s">
        <v>65</v>
      </c>
      <c r="C155" s="52" t="s">
        <v>651</v>
      </c>
      <c r="D155" s="160" t="s">
        <v>652</v>
      </c>
      <c r="E155" s="7" t="s">
        <v>74</v>
      </c>
      <c r="F155" s="7">
        <v>31</v>
      </c>
      <c r="G155" s="7" t="s">
        <v>361</v>
      </c>
      <c r="H155" s="7"/>
      <c r="I155" s="186" t="str">
        <f>IF(表格1[[#This Row],[中(M)]]="","",IF(表格1[[#This Row],[計分方式]]="4C+1X",SUM(M155:Q155)+LARGE(R155:V155,1)&amp;"@",""))</f>
        <v/>
      </c>
      <c r="J155" s="186" t="str">
        <f>IF(表格1[[#This Row],[中(M)]]="","",IF(表格1[[#This Row],[計分方式]]="4C+2X",SUM(M155:Q155)+LARGE(R155:W155,1)+LARGE(R155:W155,2)&amp;"@",""))</f>
        <v/>
      </c>
      <c r="K155" s="186" t="str">
        <f>IF(表格1[[#This Row],[中(M)]]="","",IF(表格1[[#This Row],[計分方式]]="Best5",LARGE((N155,O155,P155,Q155,R155,S155,T155,U155,V155),1)+LARGE((N155,O155,P155,Q155,R155,S155,T155,U155,V155),2)+LARGE((N155,O155,P155,Q155,R155,S155,T155,U155,V155),3)+LARGE((N155,O155,P155,Q155,R155,S155,T155,U155,V155),4)+LARGE((N155,O155,P155,Q155,R155,S155,T155,U155,V155),5)&amp;"@",""))</f>
        <v>23@</v>
      </c>
      <c r="L155" s="186" t="str">
        <f>IF(表格1[[#This Row],[中(M)]]="","",IF(表格1[[#This Row],[計分方式]]="Best6",LARGE((N155,O155,P155,Q155,R155,S155,T155,U155,V155),1)+LARGE((N155,O155,P155,Q155,R155,S155,T155,U155,V155),2)+LARGE((N155,O155,P155,Q155,R155,S155,T155,U155,V155),3)+LARGE((N155,O155,P155,Q155,R155,S155,T155,U155,V155),4)+LARGE((N155,O155,P155,Q155,R155,S155,T155,U155,V155),5)+LARGE((N155,O155,P155,Q155,R155,S155,T155,U155,V155),6)&amp;"@",""))</f>
        <v/>
      </c>
      <c r="M155" s="7"/>
      <c r="N155" s="7">
        <v>4</v>
      </c>
      <c r="O155" s="7">
        <v>5</v>
      </c>
      <c r="P155" s="7">
        <v>5</v>
      </c>
      <c r="Q155" s="7">
        <v>3</v>
      </c>
      <c r="R155" s="7">
        <v>5</v>
      </c>
      <c r="S155" s="7">
        <v>4</v>
      </c>
      <c r="T155" s="7">
        <v>3</v>
      </c>
      <c r="U155" s="7"/>
      <c r="V155" s="7"/>
      <c r="W155" s="186" t="str">
        <f>IF(表格1[[#This Row],[中(LQ)]]="","",IF(表格1[[#This Row],[計分方式]]="4C+1X",SUM(AA155:AE155)+LARGE(AF155:AJ155,1)&amp;"@",""))</f>
        <v/>
      </c>
      <c r="X155" s="186" t="str">
        <f>IF(表格1[[#This Row],[中(LQ)]]="","",IF(表格1[[#This Row],[計分方式]]="4C+2X",SUM(AA155:AE155)+LARGE(AF155:AJ155,1)+LARGE(AF155:AJ155,2)&amp;"@",""))</f>
        <v/>
      </c>
      <c r="Y155" s="186" t="str">
        <f>IF(表格1[[#This Row],[中(LQ)]]="","",IF(表格1[[#This Row],[計分方式]]="Best5",LARGE((AB155,AC155,AD155,AE155,AF155,AG155,AH155,AI155,AJ155),1)+LARGE((AB155,AC155,AD155,AE155,AF155,AG155,AH155,AI155,AJ155),2)+LARGE((AB155,AC155,AD155,AE155,AF155,AG155,AH155,AI155,AJ155),3)+LARGE((AB155,AC155,AD155,AE155,AF155,AG155,AH155,AI155,AJ155),4)+LARGE((AB155,AC155,AD155,AE155,AF155,AG155,AH155,AI155,AJ155),5)&amp;"@",""))</f>
        <v>22@</v>
      </c>
      <c r="Z155" s="186" t="str">
        <f>IF(表格1[[#This Row],[中(LQ)]]="","",IF(表格1[[#This Row],[計分方式]]="Best6",LARGE((AB155,AC155,AD155,AE155,AF155,AG155,AH155,AI155,AJ155),1)+LARGE((AB155,AC155,AD155,AE155,AF155,AG155,AH155,AI155,AJ155),2)+LARGE((AB155,AC155,AD155,AE155,AF155,AG155,AH155,AI155,AJ155),3)+LARGE((AB155,AC155,AD155,AE155,AF155,AG155,AH155,AI155,AJ155),4)+LARGE((AB155,AC155,AD155,AE155,AF155,AG155,AH155,AI155,AJ155),5)+LARGE((AB155,AC155,AD155,AE155,AF155,AG155,AH155,AI155,AJ155),6)&amp;"@",""))</f>
        <v/>
      </c>
      <c r="AA155" s="7"/>
      <c r="AB155" s="7">
        <v>4</v>
      </c>
      <c r="AC155" s="7">
        <v>3</v>
      </c>
      <c r="AD155" s="7">
        <v>5</v>
      </c>
      <c r="AE155" s="7">
        <v>4</v>
      </c>
      <c r="AF155" s="7">
        <v>5</v>
      </c>
      <c r="AG155" s="7">
        <v>4</v>
      </c>
      <c r="AH155" s="7">
        <v>4</v>
      </c>
      <c r="AI155" s="7"/>
      <c r="AJ155" s="7" t="s">
        <v>117</v>
      </c>
      <c r="AK155" s="161" t="s">
        <v>464</v>
      </c>
    </row>
    <row r="156" spans="1:37" s="162" customFormat="1" ht="55.25" customHeight="1">
      <c r="A156" s="51" t="s">
        <v>653</v>
      </c>
      <c r="B156" s="52" t="s">
        <v>65</v>
      </c>
      <c r="C156" s="52" t="s">
        <v>654</v>
      </c>
      <c r="D156" s="160" t="s">
        <v>655</v>
      </c>
      <c r="E156" s="7" t="s">
        <v>73</v>
      </c>
      <c r="F156" s="7">
        <v>20</v>
      </c>
      <c r="G156" s="7" t="s">
        <v>314</v>
      </c>
      <c r="H156" s="7"/>
      <c r="I156" s="186" t="str">
        <f>IF(表格1[[#This Row],[中(M)]]="","",IF(表格1[[#This Row],[計分方式]]="4C+1X",SUM(M156:Q156)+LARGE(R156:V156,1)&amp;"@",""))</f>
        <v/>
      </c>
      <c r="J156" s="186">
        <v>30</v>
      </c>
      <c r="K156" s="186" t="str">
        <f>IF(表格1[[#This Row],[中(M)]]="","",IF(表格1[[#This Row],[計分方式]]="Best5",LARGE((N156,O156,P156,Q156,R156,S156,T156,U156,V156),1)+LARGE((N156,O156,P156,Q156,R156,S156,T156,U156,V156),2)+LARGE((N156,O156,P156,Q156,R156,S156,T156,U156,V156),3)+LARGE((N156,O156,P156,Q156,R156,S156,T156,U156,V156),4)+LARGE((N156,O156,P156,Q156,R156,S156,T156,U156,V156),5)&amp;"@",""))</f>
        <v/>
      </c>
      <c r="L156" s="186" t="str">
        <f>IF(表格1[[#This Row],[中(M)]]="","",IF(表格1[[#This Row],[計分方式]]="Best6",LARGE((N156,O156,P156,Q156,R156,S156,T156,U156,V156),1)+LARGE((N156,O156,P156,Q156,R156,S156,T156,U156,V156),2)+LARGE((N156,O156,P156,Q156,R156,S156,T156,U156,V156),3)+LARGE((N156,O156,P156,Q156,R156,S156,T156,U156,V156),4)+LARGE((N156,O156,P156,Q156,R156,S156,T156,U156,V156),5)+LARGE((N156,O156,P156,Q156,R156,S156,T156,U156,V156),6)&amp;"@",""))</f>
        <v/>
      </c>
      <c r="M156" s="7"/>
      <c r="N156" s="7">
        <v>5</v>
      </c>
      <c r="O156" s="7">
        <v>4</v>
      </c>
      <c r="P156" s="7">
        <v>4</v>
      </c>
      <c r="Q156" s="7">
        <v>6</v>
      </c>
      <c r="R156" s="7">
        <v>7</v>
      </c>
      <c r="S156" s="7">
        <v>4</v>
      </c>
      <c r="T156" s="7">
        <v>4</v>
      </c>
      <c r="U156" s="7"/>
      <c r="V156" s="7" t="s">
        <v>117</v>
      </c>
      <c r="W156" s="186" t="str">
        <f>IF(表格1[[#This Row],[中(LQ)]]="","",IF(表格1[[#This Row],[計分方式]]="4C+1X",SUM(AA156:AE156)+LARGE(AF156:AJ156,1)&amp;"@",""))</f>
        <v/>
      </c>
      <c r="X156" s="186">
        <v>29</v>
      </c>
      <c r="Y156" s="186" t="str">
        <f>IF(表格1[[#This Row],[中(LQ)]]="","",IF(表格1[[#This Row],[計分方式]]="Best5",LARGE((AB156,AC156,AD156,AE156,AF156,AG156,AH156,AI156,AJ156),1)+LARGE((AB156,AC156,AD156,AE156,AF156,AG156,AH156,AI156,AJ156),2)+LARGE((AB156,AC156,AD156,AE156,AF156,AG156,AH156,AI156,AJ156),3)+LARGE((AB156,AC156,AD156,AE156,AF156,AG156,AH156,AI156,AJ156),4)+LARGE((AB156,AC156,AD156,AE156,AF156,AG156,AH156,AI156,AJ156),5)&amp;"@",""))</f>
        <v/>
      </c>
      <c r="Z156" s="186" t="str">
        <f>IF(表格1[[#This Row],[中(LQ)]]="","",IF(表格1[[#This Row],[計分方式]]="Best6",LARGE((AB156,AC156,AD156,AE156,AF156,AG156,AH156,AI156,AJ156),1)+LARGE((AB156,AC156,AD156,AE156,AF156,AG156,AH156,AI156,AJ156),2)+LARGE((AB156,AC156,AD156,AE156,AF156,AG156,AH156,AI156,AJ156),3)+LARGE((AB156,AC156,AD156,AE156,AF156,AG156,AH156,AI156,AJ156),4)+LARGE((AB156,AC156,AD156,AE156,AF156,AG156,AH156,AI156,AJ156),5)+LARGE((AB156,AC156,AD156,AE156,AF156,AG156,AH156,AI156,AJ156),6)&amp;"@",""))</f>
        <v/>
      </c>
      <c r="AA156" s="7"/>
      <c r="AB156" s="7">
        <v>4</v>
      </c>
      <c r="AC156" s="7">
        <v>5</v>
      </c>
      <c r="AD156" s="7">
        <v>5</v>
      </c>
      <c r="AE156" s="7">
        <v>5</v>
      </c>
      <c r="AF156" s="7">
        <v>5</v>
      </c>
      <c r="AG156" s="7">
        <v>5</v>
      </c>
      <c r="AH156" s="7">
        <v>5</v>
      </c>
      <c r="AI156" s="7"/>
      <c r="AJ156" s="7"/>
      <c r="AK156" s="161" t="s">
        <v>1261</v>
      </c>
    </row>
    <row r="157" spans="1:37" s="162" customFormat="1" ht="55.25" customHeight="1">
      <c r="A157" s="51" t="s">
        <v>656</v>
      </c>
      <c r="B157" s="52" t="s">
        <v>65</v>
      </c>
      <c r="C157" s="52" t="s">
        <v>657</v>
      </c>
      <c r="D157" s="160" t="s">
        <v>658</v>
      </c>
      <c r="E157" s="7" t="s">
        <v>73</v>
      </c>
      <c r="F157" s="7">
        <v>19</v>
      </c>
      <c r="G157" s="7" t="s">
        <v>314</v>
      </c>
      <c r="H157" s="7"/>
      <c r="I157" s="186" t="str">
        <f>IF(表格1[[#This Row],[中(M)]]="","",IF(表格1[[#This Row],[計分方式]]="4C+1X",SUM(M157:Q157)+LARGE(R157:V157,1)&amp;"@",""))</f>
        <v/>
      </c>
      <c r="J157" s="186">
        <v>33</v>
      </c>
      <c r="K157" s="186" t="str">
        <f>IF(表格1[[#This Row],[中(M)]]="","",IF(表格1[[#This Row],[計分方式]]="Best5",LARGE((N157,O157,P157,Q157,R157,S157,T157,U157,V157),1)+LARGE((N157,O157,P157,Q157,R157,S157,T157,U157,V157),2)+LARGE((N157,O157,P157,Q157,R157,S157,T157,U157,V157),3)+LARGE((N157,O157,P157,Q157,R157,S157,T157,U157,V157),4)+LARGE((N157,O157,P157,Q157,R157,S157,T157,U157,V157),5)&amp;"@",""))</f>
        <v/>
      </c>
      <c r="L157" s="186" t="str">
        <f>IF(表格1[[#This Row],[中(M)]]="","",IF(表格1[[#This Row],[計分方式]]="Best6",LARGE((N157,O157,P157,Q157,R157,S157,T157,U157,V157),1)+LARGE((N157,O157,P157,Q157,R157,S157,T157,U157,V157),2)+LARGE((N157,O157,P157,Q157,R157,S157,T157,U157,V157),3)+LARGE((N157,O157,P157,Q157,R157,S157,T157,U157,V157),4)+LARGE((N157,O157,P157,Q157,R157,S157,T157,U157,V157),5)+LARGE((N157,O157,P157,Q157,R157,S157,T157,U157,V157),6)&amp;"@",""))</f>
        <v/>
      </c>
      <c r="M157" s="7"/>
      <c r="N157" s="7">
        <v>6</v>
      </c>
      <c r="O157" s="7">
        <v>6</v>
      </c>
      <c r="P157" s="7">
        <v>4</v>
      </c>
      <c r="Q157" s="7">
        <v>5</v>
      </c>
      <c r="R157" s="7">
        <v>6</v>
      </c>
      <c r="S157" s="7">
        <v>6</v>
      </c>
      <c r="T157" s="7">
        <v>5</v>
      </c>
      <c r="U157" s="7"/>
      <c r="V157" s="7"/>
      <c r="W157" s="186" t="str">
        <f>IF(表格1[[#This Row],[中(LQ)]]="","",IF(表格1[[#This Row],[計分方式]]="4C+1X",SUM(AA157:AE157)+LARGE(AF157:AJ157,1)&amp;"@",""))</f>
        <v/>
      </c>
      <c r="X157" s="186">
        <v>32</v>
      </c>
      <c r="Y157" s="186" t="str">
        <f>IF(表格1[[#This Row],[中(LQ)]]="","",IF(表格1[[#This Row],[計分方式]]="Best5",LARGE((AB157,AC157,AD157,AE157,AF157,AG157,AH157,AI157,AJ157),1)+LARGE((AB157,AC157,AD157,AE157,AF157,AG157,AH157,AI157,AJ157),2)+LARGE((AB157,AC157,AD157,AE157,AF157,AG157,AH157,AI157,AJ157),3)+LARGE((AB157,AC157,AD157,AE157,AF157,AG157,AH157,AI157,AJ157),4)+LARGE((AB157,AC157,AD157,AE157,AF157,AG157,AH157,AI157,AJ157),5)&amp;"@",""))</f>
        <v/>
      </c>
      <c r="Z157" s="186" t="str">
        <f>IF(表格1[[#This Row],[中(LQ)]]="","",IF(表格1[[#This Row],[計分方式]]="Best6",LARGE((AB157,AC157,AD157,AE157,AF157,AG157,AH157,AI157,AJ157),1)+LARGE((AB157,AC157,AD157,AE157,AF157,AG157,AH157,AI157,AJ157),2)+LARGE((AB157,AC157,AD157,AE157,AF157,AG157,AH157,AI157,AJ157),3)+LARGE((AB157,AC157,AD157,AE157,AF157,AG157,AH157,AI157,AJ157),4)+LARGE((AB157,AC157,AD157,AE157,AF157,AG157,AH157,AI157,AJ157),5)+LARGE((AB157,AC157,AD157,AE157,AF157,AG157,AH157,AI157,AJ157),6)&amp;"@",""))</f>
        <v/>
      </c>
      <c r="AA157" s="7"/>
      <c r="AB157" s="7">
        <v>4</v>
      </c>
      <c r="AC157" s="7">
        <v>7</v>
      </c>
      <c r="AD157" s="7">
        <v>7</v>
      </c>
      <c r="AE157" s="7">
        <v>4</v>
      </c>
      <c r="AF157" s="7">
        <v>5</v>
      </c>
      <c r="AG157" s="7">
        <v>5</v>
      </c>
      <c r="AH157" s="7">
        <v>5</v>
      </c>
      <c r="AI157" s="7"/>
      <c r="AJ157" s="7">
        <v>5</v>
      </c>
      <c r="AK157" s="161" t="s">
        <v>1703</v>
      </c>
    </row>
    <row r="158" spans="1:37" s="162" customFormat="1" ht="55.25" customHeight="1">
      <c r="A158" s="51" t="s">
        <v>659</v>
      </c>
      <c r="B158" s="52" t="s">
        <v>65</v>
      </c>
      <c r="C158" s="52" t="s">
        <v>660</v>
      </c>
      <c r="D158" s="160" t="s">
        <v>661</v>
      </c>
      <c r="E158" s="7" t="s">
        <v>73</v>
      </c>
      <c r="F158" s="7">
        <v>352</v>
      </c>
      <c r="G158" s="7" t="s">
        <v>361</v>
      </c>
      <c r="H158" s="7"/>
      <c r="I158" s="186" t="str">
        <f>IF(表格1[[#This Row],[中(M)]]="","",IF(表格1[[#This Row],[計分方式]]="4C+1X",SUM(M158:Q158)+LARGE(R158:V158,1)&amp;"@",""))</f>
        <v/>
      </c>
      <c r="J158" s="186" t="str">
        <f>IF(表格1[[#This Row],[中(M)]]="","",IF(表格1[[#This Row],[計分方式]]="4C+2X",SUM(M158:Q158)+LARGE(R158:W158,1)+LARGE(R158:W158,2)&amp;"@",""))</f>
        <v/>
      </c>
      <c r="K158" s="186" t="str">
        <f>IF(表格1[[#This Row],[中(M)]]="","",IF(表格1[[#This Row],[計分方式]]="Best5",LARGE((N158,O158,P158,Q158,R158,S158,T158,U158,V158),1)+LARGE((N158,O158,P158,Q158,R158,S158,T158,U158,V158),2)+LARGE((N158,O158,P158,Q158,R158,S158,T158,U158,V158),3)+LARGE((N158,O158,P158,Q158,R158,S158,T158,U158,V158),4)+LARGE((N158,O158,P158,Q158,R158,S158,T158,U158,V158),5)&amp;"@",""))</f>
        <v>23@</v>
      </c>
      <c r="L158" s="186" t="str">
        <f>IF(表格1[[#This Row],[中(M)]]="","",IF(表格1[[#This Row],[計分方式]]="Best6",LARGE((N158,O158,P158,Q158,R158,S158,T158,U158,V158),1)+LARGE((N158,O158,P158,Q158,R158,S158,T158,U158,V158),2)+LARGE((N158,O158,P158,Q158,R158,S158,T158,U158,V158),3)+LARGE((N158,O158,P158,Q158,R158,S158,T158,U158,V158),4)+LARGE((N158,O158,P158,Q158,R158,S158,T158,U158,V158),5)+LARGE((N158,O158,P158,Q158,R158,S158,T158,U158,V158),6)&amp;"@",""))</f>
        <v/>
      </c>
      <c r="M158" s="7"/>
      <c r="N158" s="7">
        <v>6</v>
      </c>
      <c r="O158" s="7">
        <v>3</v>
      </c>
      <c r="P158" s="7">
        <v>5</v>
      </c>
      <c r="Q158" s="7">
        <v>4</v>
      </c>
      <c r="R158" s="7">
        <v>4</v>
      </c>
      <c r="S158" s="7">
        <v>4</v>
      </c>
      <c r="T158" s="7"/>
      <c r="U158" s="7"/>
      <c r="V158" s="7" t="s">
        <v>117</v>
      </c>
      <c r="W158" s="186" t="str">
        <f>IF(表格1[[#This Row],[中(LQ)]]="","",IF(表格1[[#This Row],[計分方式]]="4C+1X",SUM(AA158:AE158)+LARGE(AF158:AJ158,1)&amp;"@",""))</f>
        <v/>
      </c>
      <c r="X158" s="186" t="str">
        <f>IF(表格1[[#This Row],[中(LQ)]]="","",IF(表格1[[#This Row],[計分方式]]="4C+2X",SUM(AA158:AE158)+LARGE(AF158:AJ158,1)+LARGE(AF158:AJ158,2)&amp;"@",""))</f>
        <v/>
      </c>
      <c r="Y158" s="186" t="str">
        <f>IF(表格1[[#This Row],[中(LQ)]]="","",IF(表格1[[#This Row],[計分方式]]="Best5",LARGE((AB158,AC158,AD158,AE158,AF158,AG158,AH158,AI158,AJ158),1)+LARGE((AB158,AC158,AD158,AE158,AF158,AG158,AH158,AI158,AJ158),2)+LARGE((AB158,AC158,AD158,AE158,AF158,AG158,AH158,AI158,AJ158),3)+LARGE((AB158,AC158,AD158,AE158,AF158,AG158,AH158,AI158,AJ158),4)+LARGE((AB158,AC158,AD158,AE158,AF158,AG158,AH158,AI158,AJ158),5)&amp;"@",""))</f>
        <v>21@</v>
      </c>
      <c r="Z158" s="186" t="str">
        <f>IF(表格1[[#This Row],[中(LQ)]]="","",IF(表格1[[#This Row],[計分方式]]="Best6",LARGE((AB158,AC158,AD158,AE158,AF158,AG158,AH158,AI158,AJ158),1)+LARGE((AB158,AC158,AD158,AE158,AF158,AG158,AH158,AI158,AJ158),2)+LARGE((AB158,AC158,AD158,AE158,AF158,AG158,AH158,AI158,AJ158),3)+LARGE((AB158,AC158,AD158,AE158,AF158,AG158,AH158,AI158,AJ158),4)+LARGE((AB158,AC158,AD158,AE158,AF158,AG158,AH158,AI158,AJ158),5)+LARGE((AB158,AC158,AD158,AE158,AF158,AG158,AH158,AI158,AJ158),6)&amp;"@",""))</f>
        <v/>
      </c>
      <c r="AA158" s="7"/>
      <c r="AB158" s="7">
        <v>4</v>
      </c>
      <c r="AC158" s="7">
        <v>3</v>
      </c>
      <c r="AD158" s="7">
        <v>5</v>
      </c>
      <c r="AE158" s="7">
        <v>2</v>
      </c>
      <c r="AF158" s="7">
        <v>4</v>
      </c>
      <c r="AG158" s="7">
        <v>4</v>
      </c>
      <c r="AH158" s="7"/>
      <c r="AI158" s="7"/>
      <c r="AJ158" s="7">
        <v>4</v>
      </c>
      <c r="AK158" s="161" t="s">
        <v>1704</v>
      </c>
    </row>
    <row r="159" spans="1:37" s="162" customFormat="1" ht="55.25" customHeight="1">
      <c r="A159" s="51" t="s">
        <v>662</v>
      </c>
      <c r="B159" s="52" t="s">
        <v>65</v>
      </c>
      <c r="C159" s="163" t="s">
        <v>663</v>
      </c>
      <c r="D159" s="164" t="s">
        <v>664</v>
      </c>
      <c r="E159" s="186" t="s">
        <v>73</v>
      </c>
      <c r="F159" s="7">
        <v>35</v>
      </c>
      <c r="G159" s="7" t="s">
        <v>182</v>
      </c>
      <c r="H159" s="7"/>
      <c r="I159" s="186" t="str">
        <f>IF(表格1[[#This Row],[中(M)]]="","",IF(表格1[[#This Row],[計分方式]]="4C+1X",SUM(M159:Q159)+LARGE(R159:V159,1)&amp;"@",""))</f>
        <v/>
      </c>
      <c r="J159" s="186" t="str">
        <f>IF(表格1[[#This Row],[中(M)]]="","",IF(表格1[[#This Row],[計分方式]]="4C+2X",SUM(M159:Q159)+LARGE(R159:W159,1)+LARGE(R159:W159,2)&amp;"@",""))</f>
        <v/>
      </c>
      <c r="K159" s="186" t="str">
        <f>IF(表格1[[#This Row],[中(M)]]="","",IF(表格1[[#This Row],[計分方式]]="Best5",LARGE((N159,O159,P159,Q159,R159,S159,T159,U159,V159),1)+LARGE((N159,O159,P159,Q159,R159,S159,T159,U159,V159),2)+LARGE((N159,O159,P159,Q159,R159,S159,T159,U159,V159),3)+LARGE((N159,O159,P159,Q159,R159,S159,T159,U159,V159),4)+LARGE((N159,O159,P159,Q159,R159,S159,T159,U159,V159),5)&amp;"@",""))</f>
        <v>23@</v>
      </c>
      <c r="L159" s="186" t="str">
        <f>IF(表格1[[#This Row],[中(M)]]="","",IF(表格1[[#This Row],[計分方式]]="Best6",LARGE((N159,O159,P159,Q159,R159,S159,T159,U159,V159),1)+LARGE((N159,O159,P159,Q159,R159,S159,T159,U159,V159),2)+LARGE((N159,O159,P159,Q159,R159,S159,T159,U159,V159),3)+LARGE((N159,O159,P159,Q159,R159,S159,T159,U159,V159),4)+LARGE((N159,O159,P159,Q159,R159,S159,T159,U159,V159),5)+LARGE((N159,O159,P159,Q159,R159,S159,T159,U159,V159),6)&amp;"@",""))</f>
        <v/>
      </c>
      <c r="M159" s="7"/>
      <c r="N159" s="7">
        <v>4</v>
      </c>
      <c r="O159" s="7">
        <v>4</v>
      </c>
      <c r="P159" s="7">
        <v>5</v>
      </c>
      <c r="Q159" s="7">
        <v>4</v>
      </c>
      <c r="R159" s="7">
        <v>5</v>
      </c>
      <c r="S159" s="7">
        <v>5</v>
      </c>
      <c r="T159" s="7">
        <v>4</v>
      </c>
      <c r="U159" s="7"/>
      <c r="V159" s="7"/>
      <c r="W159" s="186" t="str">
        <f>IF(表格1[[#This Row],[中(LQ)]]="","",IF(表格1[[#This Row],[計分方式]]="4C+1X",SUM(AA159:AE159)+LARGE(AF159:AJ159,1)&amp;"@",""))</f>
        <v/>
      </c>
      <c r="X159" s="186" t="str">
        <f>IF(表格1[[#This Row],[中(LQ)]]="","",IF(表格1[[#This Row],[計分方式]]="4C+2X",SUM(AA159:AE159)+LARGE(AF159:AJ159,1)+LARGE(AF159:AJ159,2)&amp;"@",""))</f>
        <v/>
      </c>
      <c r="Y159" s="186" t="str">
        <f>IF(表格1[[#This Row],[中(LQ)]]="","",IF(表格1[[#This Row],[計分方式]]="Best5",LARGE((AB159,AC159,AD159,AE159,AF159,AG159,AH159,AI159,AJ159),1)+LARGE((AB159,AC159,AD159,AE159,AF159,AG159,AH159,AI159,AJ159),2)+LARGE((AB159,AC159,AD159,AE159,AF159,AG159,AH159,AI159,AJ159),3)+LARGE((AB159,AC159,AD159,AE159,AF159,AG159,AH159,AI159,AJ159),4)+LARGE((AB159,AC159,AD159,AE159,AF159,AG159,AH159,AI159,AJ159),5)&amp;"@",""))</f>
        <v>23@</v>
      </c>
      <c r="Z159" s="186" t="str">
        <f>IF(表格1[[#This Row],[中(LQ)]]="","",IF(表格1[[#This Row],[計分方式]]="Best6",LARGE((AB159,AC159,AD159,AE159,AF159,AG159,AH159,AI159,AJ159),1)+LARGE((AB159,AC159,AD159,AE159,AF159,AG159,AH159,AI159,AJ159),2)+LARGE((AB159,AC159,AD159,AE159,AF159,AG159,AH159,AI159,AJ159),3)+LARGE((AB159,AC159,AD159,AE159,AF159,AG159,AH159,AI159,AJ159),4)+LARGE((AB159,AC159,AD159,AE159,AF159,AG159,AH159,AI159,AJ159),5)+LARGE((AB159,AC159,AD159,AE159,AF159,AG159,AH159,AI159,AJ159),6)&amp;"@",""))</f>
        <v/>
      </c>
      <c r="AA159" s="7"/>
      <c r="AB159" s="7">
        <v>6</v>
      </c>
      <c r="AC159" s="7">
        <v>5</v>
      </c>
      <c r="AD159" s="7">
        <v>4</v>
      </c>
      <c r="AE159" s="7">
        <v>4</v>
      </c>
      <c r="AF159" s="7">
        <v>4</v>
      </c>
      <c r="AG159" s="7">
        <v>3</v>
      </c>
      <c r="AH159" s="7"/>
      <c r="AI159" s="7"/>
      <c r="AJ159" s="7">
        <v>3</v>
      </c>
      <c r="AK159" s="52" t="s">
        <v>1705</v>
      </c>
    </row>
    <row r="160" spans="1:37" s="162" customFormat="1" ht="55.25" customHeight="1">
      <c r="A160" s="51" t="s">
        <v>665</v>
      </c>
      <c r="B160" s="52" t="s">
        <v>65</v>
      </c>
      <c r="C160" s="52" t="s">
        <v>666</v>
      </c>
      <c r="D160" s="160" t="s">
        <v>667</v>
      </c>
      <c r="E160" s="7" t="s">
        <v>73</v>
      </c>
      <c r="F160" s="7">
        <v>27</v>
      </c>
      <c r="G160" s="7" t="s">
        <v>361</v>
      </c>
      <c r="H160" s="7"/>
      <c r="I160" s="186" t="str">
        <f>IF(表格1[[#This Row],[中(M)]]="","",IF(表格1[[#This Row],[計分方式]]="4C+1X",SUM(M160:Q160)+LARGE(R160:V160,1)&amp;"@",""))</f>
        <v/>
      </c>
      <c r="J160" s="186" t="str">
        <f>IF(表格1[[#This Row],[中(M)]]="","",IF(表格1[[#This Row],[計分方式]]="4C+2X",SUM(M160:Q160)+LARGE(R160:W160,1)+LARGE(R160:W160,2)&amp;"@",""))</f>
        <v/>
      </c>
      <c r="K160" s="186" t="str">
        <f>IF(表格1[[#This Row],[中(M)]]="","",IF(表格1[[#This Row],[計分方式]]="Best5",LARGE((N160,O160,P160,Q160,R160,S160,T160,U160,V160),1)+LARGE((N160,O160,P160,Q160,R160,S160,T160,U160,V160),2)+LARGE((N160,O160,P160,Q160,R160,S160,T160,U160,V160),3)+LARGE((N160,O160,P160,Q160,R160,S160,T160,U160,V160),4)+LARGE((N160,O160,P160,Q160,R160,S160,T160,U160,V160),5)&amp;"@",""))</f>
        <v>30@</v>
      </c>
      <c r="L160" s="186" t="str">
        <f>IF(表格1[[#This Row],[中(M)]]="","",IF(表格1[[#This Row],[計分方式]]="Best6",LARGE((N160,O160,P160,Q160,R160,S160,T160,U160,V160),1)+LARGE((N160,O160,P160,Q160,R160,S160,T160,U160,V160),2)+LARGE((N160,O160,P160,Q160,R160,S160,T160,U160,V160),3)+LARGE((N160,O160,P160,Q160,R160,S160,T160,U160,V160),4)+LARGE((N160,O160,P160,Q160,R160,S160,T160,U160,V160),5)+LARGE((N160,O160,P160,Q160,R160,S160,T160,U160,V160),6)&amp;"@",""))</f>
        <v/>
      </c>
      <c r="M160" s="7"/>
      <c r="N160" s="7">
        <v>3</v>
      </c>
      <c r="O160" s="7">
        <v>4</v>
      </c>
      <c r="P160" s="7">
        <v>7</v>
      </c>
      <c r="Q160" s="7">
        <v>4</v>
      </c>
      <c r="R160" s="7">
        <v>6</v>
      </c>
      <c r="S160" s="7">
        <v>6</v>
      </c>
      <c r="T160" s="7">
        <v>5</v>
      </c>
      <c r="U160" s="7"/>
      <c r="V160" s="7">
        <v>6</v>
      </c>
      <c r="W160" s="186" t="str">
        <f>IF(表格1[[#This Row],[中(LQ)]]="","",IF(表格1[[#This Row],[計分方式]]="4C+1X",SUM(AA160:AE160)+LARGE(AF160:AJ160,1)&amp;"@",""))</f>
        <v/>
      </c>
      <c r="X160" s="186" t="str">
        <f>IF(表格1[[#This Row],[中(LQ)]]="","",IF(表格1[[#This Row],[計分方式]]="4C+2X",SUM(AA160:AE160)+LARGE(AF160:AJ160,1)+LARGE(AF160:AJ160,2)&amp;"@",""))</f>
        <v/>
      </c>
      <c r="Y160" s="186" t="str">
        <f>IF(表格1[[#This Row],[中(LQ)]]="","",IF(表格1[[#This Row],[計分方式]]="Best5",LARGE((AB160,AC160,AD160,AE160,AF160,AG160,AH160,AI160,AJ160),1)+LARGE((AB160,AC160,AD160,AE160,AF160,AG160,AH160,AI160,AJ160),2)+LARGE((AB160,AC160,AD160,AE160,AF160,AG160,AH160,AI160,AJ160),3)+LARGE((AB160,AC160,AD160,AE160,AF160,AG160,AH160,AI160,AJ160),4)+LARGE((AB160,AC160,AD160,AE160,AF160,AG160,AH160,AI160,AJ160),5)&amp;"@",""))</f>
        <v>30@</v>
      </c>
      <c r="Z160" s="186" t="str">
        <f>IF(表格1[[#This Row],[中(LQ)]]="","",IF(表格1[[#This Row],[計分方式]]="Best6",LARGE((AB160,AC160,AD160,AE160,AF160,AG160,AH160,AI160,AJ160),1)+LARGE((AB160,AC160,AD160,AE160,AF160,AG160,AH160,AI160,AJ160),2)+LARGE((AB160,AC160,AD160,AE160,AF160,AG160,AH160,AI160,AJ160),3)+LARGE((AB160,AC160,AD160,AE160,AF160,AG160,AH160,AI160,AJ160),4)+LARGE((AB160,AC160,AD160,AE160,AF160,AG160,AH160,AI160,AJ160),5)+LARGE((AB160,AC160,AD160,AE160,AF160,AG160,AH160,AI160,AJ160),6)&amp;"@",""))</f>
        <v/>
      </c>
      <c r="AA160" s="7"/>
      <c r="AB160" s="7">
        <v>3</v>
      </c>
      <c r="AC160" s="7">
        <v>7</v>
      </c>
      <c r="AD160" s="7">
        <v>6</v>
      </c>
      <c r="AE160" s="7">
        <v>5</v>
      </c>
      <c r="AF160" s="7">
        <v>6</v>
      </c>
      <c r="AG160" s="7">
        <v>6</v>
      </c>
      <c r="AH160" s="7">
        <v>5</v>
      </c>
      <c r="AI160" s="7">
        <v>5</v>
      </c>
      <c r="AJ160" s="7">
        <v>5</v>
      </c>
      <c r="AK160" s="161" t="s">
        <v>1706</v>
      </c>
    </row>
    <row r="161" spans="1:37" s="162" customFormat="1" ht="55.25" customHeight="1">
      <c r="A161" s="51" t="s">
        <v>668</v>
      </c>
      <c r="B161" s="52" t="s">
        <v>65</v>
      </c>
      <c r="C161" s="52" t="s">
        <v>669</v>
      </c>
      <c r="D161" s="160" t="s">
        <v>670</v>
      </c>
      <c r="E161" s="7" t="s">
        <v>73</v>
      </c>
      <c r="F161" s="7">
        <v>20</v>
      </c>
      <c r="G161" s="7" t="s">
        <v>361</v>
      </c>
      <c r="H161" s="7"/>
      <c r="I161" s="186" t="str">
        <f>IF(表格1[[#This Row],[中(M)]]="","",IF(表格1[[#This Row],[計分方式]]="4C+1X",SUM(M161:Q161)+LARGE(R161:V161,1)&amp;"@",""))</f>
        <v/>
      </c>
      <c r="J161" s="186" t="str">
        <f>IF(表格1[[#This Row],[中(M)]]="","",IF(表格1[[#This Row],[計分方式]]="4C+2X",SUM(M161:Q161)+LARGE(R161:W161,1)+LARGE(R161:W161,2)&amp;"@",""))</f>
        <v/>
      </c>
      <c r="K161" s="186" t="str">
        <f>IF(表格1[[#This Row],[中(M)]]="","",IF(表格1[[#This Row],[計分方式]]="Best5",LARGE((N161,O161,P161,Q161,R161,S161,T161,U161,V161),1)+LARGE((N161,O161,P161,Q161,R161,S161,T161,U161,V161),2)+LARGE((N161,O161,P161,Q161,R161,S161,T161,U161,V161),3)+LARGE((N161,O161,P161,Q161,R161,S161,T161,U161,V161),4)+LARGE((N161,O161,P161,Q161,R161,S161,T161,U161,V161),5)&amp;"@",""))</f>
        <v>27@</v>
      </c>
      <c r="L161" s="186" t="str">
        <f>IF(表格1[[#This Row],[中(M)]]="","",IF(表格1[[#This Row],[計分方式]]="Best6",LARGE((N161,O161,P161,Q161,R161,S161,T161,U161,V161),1)+LARGE((N161,O161,P161,Q161,R161,S161,T161,U161,V161),2)+LARGE((N161,O161,P161,Q161,R161,S161,T161,U161,V161),3)+LARGE((N161,O161,P161,Q161,R161,S161,T161,U161,V161),4)+LARGE((N161,O161,P161,Q161,R161,S161,T161,U161,V161),5)+LARGE((N161,O161,P161,Q161,R161,S161,T161,U161,V161),6)&amp;"@",""))</f>
        <v/>
      </c>
      <c r="M161" s="7"/>
      <c r="N161" s="7">
        <v>4</v>
      </c>
      <c r="O161" s="7">
        <v>4</v>
      </c>
      <c r="P161" s="7">
        <v>6</v>
      </c>
      <c r="Q161" s="7">
        <v>4</v>
      </c>
      <c r="R161" s="7">
        <v>6</v>
      </c>
      <c r="S161" s="7">
        <v>5</v>
      </c>
      <c r="T161" s="7">
        <v>5</v>
      </c>
      <c r="U161" s="7"/>
      <c r="V161" s="7">
        <v>5</v>
      </c>
      <c r="W161" s="186" t="str">
        <f>IF(表格1[[#This Row],[中(LQ)]]="","",IF(表格1[[#This Row],[計分方式]]="4C+1X",SUM(AA161:AE161)+LARGE(AF161:AJ161,1)&amp;"@",""))</f>
        <v/>
      </c>
      <c r="X161" s="186" t="str">
        <f>IF(表格1[[#This Row],[中(LQ)]]="","",IF(表格1[[#This Row],[計分方式]]="4C+2X",SUM(AA161:AE161)+LARGE(AF161:AJ161,1)+LARGE(AF161:AJ161,2)&amp;"@",""))</f>
        <v/>
      </c>
      <c r="Y161" s="186" t="str">
        <f>IF(表格1[[#This Row],[中(LQ)]]="","",IF(表格1[[#This Row],[計分方式]]="Best5",LARGE((AB161,AC161,AD161,AE161,AF161,AG161,AH161,AI161,AJ161),1)+LARGE((AB161,AC161,AD161,AE161,AF161,AG161,AH161,AI161,AJ161),2)+LARGE((AB161,AC161,AD161,AE161,AF161,AG161,AH161,AI161,AJ161),3)+LARGE((AB161,AC161,AD161,AE161,AF161,AG161,AH161,AI161,AJ161),4)+LARGE((AB161,AC161,AD161,AE161,AF161,AG161,AH161,AI161,AJ161),5)&amp;"@",""))</f>
        <v>26@</v>
      </c>
      <c r="Z161" s="186" t="str">
        <f>IF(表格1[[#This Row],[中(LQ)]]="","",IF(表格1[[#This Row],[計分方式]]="Best6",LARGE((AB161,AC161,AD161,AE161,AF161,AG161,AH161,AI161,AJ161),1)+LARGE((AB161,AC161,AD161,AE161,AF161,AG161,AH161,AI161,AJ161),2)+LARGE((AB161,AC161,AD161,AE161,AF161,AG161,AH161,AI161,AJ161),3)+LARGE((AB161,AC161,AD161,AE161,AF161,AG161,AH161,AI161,AJ161),4)+LARGE((AB161,AC161,AD161,AE161,AF161,AG161,AH161,AI161,AJ161),5)+LARGE((AB161,AC161,AD161,AE161,AF161,AG161,AH161,AI161,AJ161),6)&amp;"@",""))</f>
        <v/>
      </c>
      <c r="AA161" s="7"/>
      <c r="AB161" s="7">
        <v>4</v>
      </c>
      <c r="AC161" s="7">
        <v>4</v>
      </c>
      <c r="AD161" s="7">
        <v>7</v>
      </c>
      <c r="AE161" s="7">
        <v>4</v>
      </c>
      <c r="AF161" s="7">
        <v>6</v>
      </c>
      <c r="AG161" s="7">
        <v>4</v>
      </c>
      <c r="AH161" s="7"/>
      <c r="AI161" s="7"/>
      <c r="AJ161" s="7">
        <v>5</v>
      </c>
      <c r="AK161" s="161" t="s">
        <v>1707</v>
      </c>
    </row>
    <row r="162" spans="1:37" s="162" customFormat="1" ht="55.25" customHeight="1">
      <c r="A162" s="51" t="s">
        <v>671</v>
      </c>
      <c r="B162" s="52" t="s">
        <v>65</v>
      </c>
      <c r="C162" s="52" t="s">
        <v>672</v>
      </c>
      <c r="D162" s="160" t="s">
        <v>673</v>
      </c>
      <c r="E162" s="7" t="s">
        <v>73</v>
      </c>
      <c r="F162" s="7">
        <v>25</v>
      </c>
      <c r="G162" s="7" t="s">
        <v>361</v>
      </c>
      <c r="H162" s="7"/>
      <c r="I162" s="186" t="str">
        <f>IF(表格1[[#This Row],[中(M)]]="","",IF(表格1[[#This Row],[計分方式]]="4C+1X",SUM(M162:Q162)+LARGE(R162:V162,1)&amp;"@",""))</f>
        <v/>
      </c>
      <c r="J162" s="186" t="str">
        <f>IF(表格1[[#This Row],[中(M)]]="","",IF(表格1[[#This Row],[計分方式]]="4C+2X",SUM(M162:Q162)+LARGE(R162:W162,1)+LARGE(R162:W162,2)&amp;"@",""))</f>
        <v/>
      </c>
      <c r="K162" s="186" t="str">
        <f>IF(表格1[[#This Row],[中(M)]]="","",IF(表格1[[#This Row],[計分方式]]="Best5",LARGE((N162,O162,P162,Q162,R162,S162,T162,U162,V162),1)+LARGE((N162,O162,P162,Q162,R162,S162,T162,U162,V162),2)+LARGE((N162,O162,P162,Q162,R162,S162,T162,U162,V162),3)+LARGE((N162,O162,P162,Q162,R162,S162,T162,U162,V162),4)+LARGE((N162,O162,P162,Q162,R162,S162,T162,U162,V162),5)&amp;"@",""))</f>
        <v>26@</v>
      </c>
      <c r="L162" s="186" t="str">
        <f>IF(表格1[[#This Row],[中(M)]]="","",IF(表格1[[#This Row],[計分方式]]="Best6",LARGE((N162,O162,P162,Q162,R162,S162,T162,U162,V162),1)+LARGE((N162,O162,P162,Q162,R162,S162,T162,U162,V162),2)+LARGE((N162,O162,P162,Q162,R162,S162,T162,U162,V162),3)+LARGE((N162,O162,P162,Q162,R162,S162,T162,U162,V162),4)+LARGE((N162,O162,P162,Q162,R162,S162,T162,U162,V162),5)+LARGE((N162,O162,P162,Q162,R162,S162,T162,U162,V162),6)&amp;"@",""))</f>
        <v/>
      </c>
      <c r="M162" s="7"/>
      <c r="N162" s="7">
        <v>4</v>
      </c>
      <c r="O162" s="7">
        <v>5</v>
      </c>
      <c r="P162" s="7">
        <v>6</v>
      </c>
      <c r="Q162" s="7">
        <v>4</v>
      </c>
      <c r="R162" s="7">
        <v>5</v>
      </c>
      <c r="S162" s="7">
        <v>5</v>
      </c>
      <c r="T162" s="7"/>
      <c r="U162" s="7"/>
      <c r="V162" s="7">
        <v>5</v>
      </c>
      <c r="W162" s="186" t="str">
        <f>IF(表格1[[#This Row],[中(LQ)]]="","",IF(表格1[[#This Row],[計分方式]]="4C+1X",SUM(AA162:AE162)+LARGE(AF162:AJ162,1)&amp;"@",""))</f>
        <v/>
      </c>
      <c r="X162" s="186" t="str">
        <f>IF(表格1[[#This Row],[中(LQ)]]="","",IF(表格1[[#This Row],[計分方式]]="4C+2X",SUM(AA162:AE162)+LARGE(AF162:AJ162,1)+LARGE(AF162:AJ162,2)&amp;"@",""))</f>
        <v/>
      </c>
      <c r="Y162" s="186" t="str">
        <f>IF(表格1[[#This Row],[中(LQ)]]="","",IF(表格1[[#This Row],[計分方式]]="Best5",LARGE((AB162,AC162,AD162,AE162,AF162,AG162,AH162,AI162,AJ162),1)+LARGE((AB162,AC162,AD162,AE162,AF162,AG162,AH162,AI162,AJ162),2)+LARGE((AB162,AC162,AD162,AE162,AF162,AG162,AH162,AI162,AJ162),3)+LARGE((AB162,AC162,AD162,AE162,AF162,AG162,AH162,AI162,AJ162),4)+LARGE((AB162,AC162,AD162,AE162,AF162,AG162,AH162,AI162,AJ162),5)&amp;"@",""))</f>
        <v>25@</v>
      </c>
      <c r="Z162" s="186" t="str">
        <f>IF(表格1[[#This Row],[中(LQ)]]="","",IF(表格1[[#This Row],[計分方式]]="Best6",LARGE((AB162,AC162,AD162,AE162,AF162,AG162,AH162,AI162,AJ162),1)+LARGE((AB162,AC162,AD162,AE162,AF162,AG162,AH162,AI162,AJ162),2)+LARGE((AB162,AC162,AD162,AE162,AF162,AG162,AH162,AI162,AJ162),3)+LARGE((AB162,AC162,AD162,AE162,AF162,AG162,AH162,AI162,AJ162),4)+LARGE((AB162,AC162,AD162,AE162,AF162,AG162,AH162,AI162,AJ162),5)+LARGE((AB162,AC162,AD162,AE162,AF162,AG162,AH162,AI162,AJ162),6)&amp;"@",""))</f>
        <v/>
      </c>
      <c r="AA162" s="7"/>
      <c r="AB162" s="7">
        <v>4</v>
      </c>
      <c r="AC162" s="7">
        <v>4</v>
      </c>
      <c r="AD162" s="7">
        <v>5</v>
      </c>
      <c r="AE162" s="7">
        <v>4</v>
      </c>
      <c r="AF162" s="7">
        <v>6</v>
      </c>
      <c r="AG162" s="7">
        <v>5</v>
      </c>
      <c r="AH162" s="7"/>
      <c r="AI162" s="7"/>
      <c r="AJ162" s="7">
        <v>5</v>
      </c>
      <c r="AK162" s="161" t="s">
        <v>1708</v>
      </c>
    </row>
    <row r="163" spans="1:37" s="162" customFormat="1" ht="55.25" customHeight="1">
      <c r="A163" s="51" t="s">
        <v>674</v>
      </c>
      <c r="B163" s="52" t="s">
        <v>65</v>
      </c>
      <c r="C163" s="163" t="s">
        <v>675</v>
      </c>
      <c r="D163" s="164" t="s">
        <v>676</v>
      </c>
      <c r="E163" s="186" t="s">
        <v>73</v>
      </c>
      <c r="F163" s="7">
        <v>15</v>
      </c>
      <c r="G163" s="7" t="s">
        <v>182</v>
      </c>
      <c r="H163" s="7"/>
      <c r="I163" s="186" t="str">
        <f>IF(表格1[[#This Row],[中(M)]]="","",IF(表格1[[#This Row],[計分方式]]="4C+1X",SUM(M163:Q163)+LARGE(R163:V163,1)&amp;"@",""))</f>
        <v/>
      </c>
      <c r="J163" s="186" t="str">
        <f>IF(表格1[[#This Row],[中(M)]]="","",IF(表格1[[#This Row],[計分方式]]="4C+2X",SUM(M163:Q163)+LARGE(R163:W163,1)+LARGE(R163:W163,2)&amp;"@",""))</f>
        <v/>
      </c>
      <c r="K163" s="186" t="str">
        <f>IF(表格1[[#This Row],[中(M)]]="","",IF(表格1[[#This Row],[計分方式]]="Best5",LARGE((N163,O163,P163,Q163,R163,S163,T163,U163,V163),1)+LARGE((N163,O163,P163,Q163,R163,S163,T163,U163,V163),2)+LARGE((N163,O163,P163,Q163,R163,S163,T163,U163,V163),3)+LARGE((N163,O163,P163,Q163,R163,S163,T163,U163,V163),4)+LARGE((N163,O163,P163,Q163,R163,S163,T163,U163,V163),5)&amp;"@",""))</f>
        <v>26@</v>
      </c>
      <c r="L163" s="186" t="str">
        <f>IF(表格1[[#This Row],[中(M)]]="","",IF(表格1[[#This Row],[計分方式]]="Best6",LARGE((N163,O163,P163,Q163,R163,S163,T163,U163,V163),1)+LARGE((N163,O163,P163,Q163,R163,S163,T163,U163,V163),2)+LARGE((N163,O163,P163,Q163,R163,S163,T163,U163,V163),3)+LARGE((N163,O163,P163,Q163,R163,S163,T163,U163,V163),4)+LARGE((N163,O163,P163,Q163,R163,S163,T163,U163,V163),5)+LARGE((N163,O163,P163,Q163,R163,S163,T163,U163,V163),6)&amp;"@",""))</f>
        <v/>
      </c>
      <c r="M163" s="7"/>
      <c r="N163" s="7">
        <v>4</v>
      </c>
      <c r="O163" s="7">
        <v>4</v>
      </c>
      <c r="P163" s="7">
        <v>4</v>
      </c>
      <c r="Q163" s="7">
        <v>5</v>
      </c>
      <c r="R163" s="7">
        <v>6</v>
      </c>
      <c r="S163" s="7">
        <v>6</v>
      </c>
      <c r="T163" s="7">
        <v>5</v>
      </c>
      <c r="U163" s="7"/>
      <c r="V163" s="7"/>
      <c r="W163" s="186" t="str">
        <f>IF(表格1[[#This Row],[中(LQ)]]="","",IF(表格1[[#This Row],[計分方式]]="4C+1X",SUM(AA163:AE163)+LARGE(AF163:AJ163,1)&amp;"@",""))</f>
        <v/>
      </c>
      <c r="X163" s="186" t="str">
        <f>IF(表格1[[#This Row],[中(LQ)]]="","",IF(表格1[[#This Row],[計分方式]]="4C+2X",SUM(AA163:AE163)+LARGE(AF163:AJ163,1)+LARGE(AF163:AJ163,2)&amp;"@",""))</f>
        <v/>
      </c>
      <c r="Y163" s="186" t="str">
        <f>IF(表格1[[#This Row],[中(LQ)]]="","",IF(表格1[[#This Row],[計分方式]]="Best5",LARGE((AB163,AC163,AD163,AE163,AF163,AG163,AH163,AI163,AJ163),1)+LARGE((AB163,AC163,AD163,AE163,AF163,AG163,AH163,AI163,AJ163),2)+LARGE((AB163,AC163,AD163,AE163,AF163,AG163,AH163,AI163,AJ163),3)+LARGE((AB163,AC163,AD163,AE163,AF163,AG163,AH163,AI163,AJ163),4)+LARGE((AB163,AC163,AD163,AE163,AF163,AG163,AH163,AI163,AJ163),5)&amp;"@",""))</f>
        <v>25@</v>
      </c>
      <c r="Z163" s="186" t="str">
        <f>IF(表格1[[#This Row],[中(LQ)]]="","",IF(表格1[[#This Row],[計分方式]]="Best6",LARGE((AB163,AC163,AD163,AE163,AF163,AG163,AH163,AI163,AJ163),1)+LARGE((AB163,AC163,AD163,AE163,AF163,AG163,AH163,AI163,AJ163),2)+LARGE((AB163,AC163,AD163,AE163,AF163,AG163,AH163,AI163,AJ163),3)+LARGE((AB163,AC163,AD163,AE163,AF163,AG163,AH163,AI163,AJ163),4)+LARGE((AB163,AC163,AD163,AE163,AF163,AG163,AH163,AI163,AJ163),5)+LARGE((AB163,AC163,AD163,AE163,AF163,AG163,AH163,AI163,AJ163),6)&amp;"@",""))</f>
        <v/>
      </c>
      <c r="AA163" s="7"/>
      <c r="AB163" s="7">
        <v>4</v>
      </c>
      <c r="AC163" s="7">
        <v>4</v>
      </c>
      <c r="AD163" s="7">
        <v>6</v>
      </c>
      <c r="AE163" s="7">
        <v>4</v>
      </c>
      <c r="AF163" s="7">
        <v>5</v>
      </c>
      <c r="AG163" s="7">
        <v>5</v>
      </c>
      <c r="AH163" s="7">
        <v>5</v>
      </c>
      <c r="AI163" s="7"/>
      <c r="AJ163" s="7"/>
      <c r="AK163" s="52" t="s">
        <v>1709</v>
      </c>
    </row>
    <row r="164" spans="1:37" s="180" customFormat="1" ht="84">
      <c r="A164" s="51" t="s">
        <v>677</v>
      </c>
      <c r="B164" s="52" t="s">
        <v>65</v>
      </c>
      <c r="C164" s="163" t="s">
        <v>678</v>
      </c>
      <c r="D164" s="164" t="s">
        <v>679</v>
      </c>
      <c r="E164" s="186" t="s">
        <v>73</v>
      </c>
      <c r="F164" s="7">
        <v>13</v>
      </c>
      <c r="G164" s="7" t="s">
        <v>204</v>
      </c>
      <c r="H164" s="7"/>
      <c r="I164" s="186" t="str">
        <f>IF(表格1[[#This Row],[中(M)]]="","",IF(表格1[[#This Row],[計分方式]]="4C+1X",SUM(M164:Q164)+LARGE(R164:V164,1)&amp;"@",""))</f>
        <v/>
      </c>
      <c r="J164" s="186" t="str">
        <f>IF(表格1[[#This Row],[中(M)]]="","",IF(表格1[[#This Row],[計分方式]]="4C+2X",SUM(M164:Q164)+LARGE(R164:W164,1)+LARGE(R164:W164,2)&amp;"@",""))</f>
        <v/>
      </c>
      <c r="K164" s="186" t="str">
        <f>IF(表格1[[#This Row],[中(M)]]="","",IF(表格1[[#This Row],[計分方式]]="Best5",LARGE((N164,O164,P164,Q164,R164,S164,T164,U164,V164),1)+LARGE((N164,O164,P164,Q164,R164,S164,T164,U164,V164),2)+LARGE((N164,O164,P164,Q164,R164,S164,T164,U164,V164),3)+LARGE((N164,O164,P164,Q164,R164,S164,T164,U164,V164),4)+LARGE((N164,O164,P164,Q164,R164,S164,T164,U164,V164),5)&amp;"@",""))</f>
        <v/>
      </c>
      <c r="L164" s="186" t="str">
        <f>IF(表格1[[#This Row],[中(M)]]="","",IF(表格1[[#This Row],[計分方式]]="Best6",LARGE((N164,O164,P164,Q164,R164,S164,T164,U164,V164),1)+LARGE((N164,O164,P164,Q164,R164,S164,T164,U164,V164),2)+LARGE((N164,O164,P164,Q164,R164,S164,T164,U164,V164),3)+LARGE((N164,O164,P164,Q164,R164,S164,T164,U164,V164),4)+LARGE((N164,O164,P164,Q164,R164,S164,T164,U164,V164),5)+LARGE((N164,O164,P164,Q164,R164,S164,T164,U164,V164),6)&amp;"@",""))</f>
        <v/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186" t="str">
        <f>IF(表格1[[#This Row],[中(LQ)]]="","",IF(表格1[[#This Row],[計分方式]]="4C+1X",SUM(AA164:AE164)+LARGE(AF164:AJ164,1)&amp;"@",""))</f>
        <v/>
      </c>
      <c r="X164" s="186" t="str">
        <f>IF(表格1[[#This Row],[中(LQ)]]="","",IF(表格1[[#This Row],[計分方式]]="4C+2X",SUM(AA164:AE164)+LARGE(AF164:AJ164,1)+LARGE(AF164:AJ164,2)&amp;"@",""))</f>
        <v/>
      </c>
      <c r="Y164" s="186" t="str">
        <f>IF(表格1[[#This Row],[中(LQ)]]="","",IF(表格1[[#This Row],[計分方式]]="Best5",LARGE((AB164,AC164,AD164,AE164,AF164,AG164,AH164,AI164,AJ164),1)+LARGE((AB164,AC164,AD164,AE164,AF164,AG164,AH164,AI164,AJ164),2)+LARGE((AB164,AC164,AD164,AE164,AF164,AG164,AH164,AI164,AJ164),3)+LARGE((AB164,AC164,AD164,AE164,AF164,AG164,AH164,AI164,AJ164),4)+LARGE((AB164,AC164,AD164,AE164,AF164,AG164,AH164,AI164,AJ164),5)&amp;"@",""))</f>
        <v/>
      </c>
      <c r="Z164" s="186" t="str">
        <f>IF(表格1[[#This Row],[中(LQ)]]="","",IF(表格1[[#This Row],[計分方式]]="Best6",LARGE((AB164,AC164,AD164,AE164,AF164,AG164,AH164,AI164,AJ164),1)+LARGE((AB164,AC164,AD164,AE164,AF164,AG164,AH164,AI164,AJ164),2)+LARGE((AB164,AC164,AD164,AE164,AF164,AG164,AH164,AI164,AJ164),3)+LARGE((AB164,AC164,AD164,AE164,AF164,AG164,AH164,AI164,AJ164),4)+LARGE((AB164,AC164,AD164,AE164,AF164,AG164,AH164,AI164,AJ164),5)+LARGE((AB164,AC164,AD164,AE164,AF164,AG164,AH164,AI164,AJ164),6)&amp;"@",""))</f>
        <v/>
      </c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52" t="s">
        <v>1710</v>
      </c>
    </row>
    <row r="165" spans="1:37" s="162" customFormat="1" ht="55.25" customHeight="1">
      <c r="A165" s="72" t="s">
        <v>1607</v>
      </c>
      <c r="B165" s="155" t="s">
        <v>65</v>
      </c>
      <c r="C165" s="156" t="s">
        <v>1608</v>
      </c>
      <c r="D165" s="157" t="s">
        <v>1609</v>
      </c>
      <c r="E165" s="191" t="s">
        <v>73</v>
      </c>
      <c r="F165" s="187">
        <v>20</v>
      </c>
      <c r="G165" s="187" t="s">
        <v>182</v>
      </c>
      <c r="H165" s="187"/>
      <c r="I165" s="187" t="str">
        <f>IF(表格1[[#This Row],[中(M)]]="","",IF(表格1[[#This Row],[計分方式]]="4C+1X",SUM(M165:Q165)+LARGE(R165:V165,1)&amp;"@",""))</f>
        <v/>
      </c>
      <c r="J165" s="187" t="str">
        <f>IF(表格1[[#This Row],[中(M)]]="","",IF(表格1[[#This Row],[計分方式]]="4C+2X",SUM(M165:Q165)+LARGE(R165:W165,1)+LARGE(R165:W165,2)&amp;"@",""))</f>
        <v/>
      </c>
      <c r="K165" s="187" t="str">
        <f>IF(表格1[[#This Row],[中(M)]]="","",IF(表格1[[#This Row],[計分方式]]="Best5",LARGE((N165,O165,P165,Q165,R165,S165,T165,U165,V165),1)+LARGE((N165,O165,P165,Q165,R165,S165,T165,U165,V165),2)+LARGE((N165,O165,P165,Q165,R165,S165,T165,U165,V165),3)+LARGE((N165,O165,P165,Q165,R165,S165,T165,U165,V165),4)+LARGE((N165,O165,P165,Q165,R165,S165,T165,U165,V165),5)&amp;"@",""))</f>
        <v/>
      </c>
      <c r="L165" s="187" t="str">
        <f>IF(表格1[[#This Row],[中(M)]]="","",IF(表格1[[#This Row],[計分方式]]="Best6",LARGE((N165,O165,P165,Q165,R165,S165,T165,U165,V165),1)+LARGE((N165,O165,P165,Q165,R165,S165,T165,U165,V165),2)+LARGE((N165,O165,P165,Q165,R165,S165,T165,U165,V165),3)+LARGE((N165,O165,P165,Q165,R165,S165,T165,U165,V165),4)+LARGE((N165,O165,P165,Q165,R165,S165,T165,U165,V165),5)+LARGE((N165,O165,P165,Q165,R165,S165,T165,U165,V165),6)&amp;"@",""))</f>
        <v/>
      </c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 t="str">
        <f>IF(表格1[[#This Row],[中(LQ)]]="","",IF(表格1[[#This Row],[計分方式]]="4C+1X",SUM(AA165:AE165)+LARGE(AF165:AJ165,1)&amp;"@",""))</f>
        <v/>
      </c>
      <c r="X165" s="187" t="str">
        <f>IF(表格1[[#This Row],[中(LQ)]]="","",IF(表格1[[#This Row],[計分方式]]="4C+2X",SUM(AA165:AE165)+LARGE(AF165:AJ165,1)+LARGE(AF165:AJ165,2)&amp;"@",""))</f>
        <v/>
      </c>
      <c r="Y165" s="187" t="str">
        <f>IF(表格1[[#This Row],[中(LQ)]]="","",IF(表格1[[#This Row],[計分方式]]="Best5",LARGE((AB165,AC165,AD165,AE165,AF165,AG165,AH165,AI165,AJ165),1)+LARGE((AB165,AC165,AD165,AE165,AF165,AG165,AH165,AI165,AJ165),2)+LARGE((AB165,AC165,AD165,AE165,AF165,AG165,AH165,AI165,AJ165),3)+LARGE((AB165,AC165,AD165,AE165,AF165,AG165,AH165,AI165,AJ165),4)+LARGE((AB165,AC165,AD165,AE165,AF165,AG165,AH165,AI165,AJ165),5)&amp;"@",""))</f>
        <v/>
      </c>
      <c r="Z165" s="187" t="str">
        <f>IF(表格1[[#This Row],[中(LQ)]]="","",IF(表格1[[#This Row],[計分方式]]="Best6",LARGE((AB165,AC165,AD165,AE165,AF165,AG165,AH165,AI165,AJ165),1)+LARGE((AB165,AC165,AD165,AE165,AF165,AG165,AH165,AI165,AJ165),2)+LARGE((AB165,AC165,AD165,AE165,AF165,AG165,AH165,AI165,AJ165),3)+LARGE((AB165,AC165,AD165,AE165,AF165,AG165,AH165,AI165,AJ165),4)+LARGE((AB165,AC165,AD165,AE165,AF165,AG165,AH165,AI165,AJ165),5)+LARGE((AB165,AC165,AD165,AE165,AF165,AG165,AH165,AI165,AJ165),6)&amp;"@",""))</f>
        <v/>
      </c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55" t="s">
        <v>1629</v>
      </c>
    </row>
    <row r="166" spans="1:37" s="162" customFormat="1" ht="55.25" customHeight="1">
      <c r="A166" s="51" t="s">
        <v>680</v>
      </c>
      <c r="B166" s="52" t="s">
        <v>65</v>
      </c>
      <c r="C166" s="52" t="s">
        <v>681</v>
      </c>
      <c r="D166" s="160" t="s">
        <v>682</v>
      </c>
      <c r="E166" s="7" t="s">
        <v>73</v>
      </c>
      <c r="F166" s="7">
        <v>63</v>
      </c>
      <c r="G166" s="7" t="s">
        <v>361</v>
      </c>
      <c r="H166" s="7"/>
      <c r="I166" s="186" t="str">
        <f>IF(表格1[[#This Row],[中(M)]]="","",IF(表格1[[#This Row],[計分方式]]="4C+1X",SUM(M166:Q166)+LARGE(R166:V166,1)&amp;"@",""))</f>
        <v/>
      </c>
      <c r="J166" s="186" t="str">
        <f>IF(表格1[[#This Row],[中(M)]]="","",IF(表格1[[#This Row],[計分方式]]="4C+2X",SUM(M166:Q166)+LARGE(R166:W166,1)+LARGE(R166:W166,2)&amp;"@",""))</f>
        <v/>
      </c>
      <c r="K166" s="186" t="str">
        <f>IF(表格1[[#This Row],[中(M)]]="","",IF(表格1[[#This Row],[計分方式]]="Best5",LARGE((N166,O166,P166,Q166,R166,S166,T166,U166,V166),1)+LARGE((N166,O166,P166,Q166,R166,S166,T166,U166,V166),2)+LARGE((N166,O166,P166,Q166,R166,S166,T166,U166,V166),3)+LARGE((N166,O166,P166,Q166,R166,S166,T166,U166,V166),4)+LARGE((N166,O166,P166,Q166,R166,S166,T166,U166,V166),5)&amp;"@",""))</f>
        <v>23@</v>
      </c>
      <c r="L166" s="186" t="str">
        <f>IF(表格1[[#This Row],[中(M)]]="","",IF(表格1[[#This Row],[計分方式]]="Best6",LARGE((N166,O166,P166,Q166,R166,S166,T166,U166,V166),1)+LARGE((N166,O166,P166,Q166,R166,S166,T166,U166,V166),2)+LARGE((N166,O166,P166,Q166,R166,S166,T166,U166,V166),3)+LARGE((N166,O166,P166,Q166,R166,S166,T166,U166,V166),4)+LARGE((N166,O166,P166,Q166,R166,S166,T166,U166,V166),5)+LARGE((N166,O166,P166,Q166,R166,S166,T166,U166,V166),6)&amp;"@",""))</f>
        <v/>
      </c>
      <c r="M166" s="7"/>
      <c r="N166" s="7">
        <v>5</v>
      </c>
      <c r="O166" s="7">
        <v>5</v>
      </c>
      <c r="P166" s="7">
        <v>5</v>
      </c>
      <c r="Q166" s="7">
        <v>4</v>
      </c>
      <c r="R166" s="7">
        <v>4</v>
      </c>
      <c r="S166" s="7">
        <v>4</v>
      </c>
      <c r="T166" s="7">
        <v>3</v>
      </c>
      <c r="U166" s="7"/>
      <c r="V166" s="7" t="s">
        <v>117</v>
      </c>
      <c r="W166" s="186" t="str">
        <f>IF(表格1[[#This Row],[中(LQ)]]="","",IF(表格1[[#This Row],[計分方式]]="4C+1X",SUM(AA166:AE166)+LARGE(AF166:AJ166,1)&amp;"@",""))</f>
        <v/>
      </c>
      <c r="X166" s="186" t="str">
        <f>IF(表格1[[#This Row],[中(LQ)]]="","",IF(表格1[[#This Row],[計分方式]]="4C+2X",SUM(AA166:AE166)+LARGE(AF166:AJ166,1)+LARGE(AF166:AJ166,2)&amp;"@",""))</f>
        <v/>
      </c>
      <c r="Y166" s="186" t="str">
        <f>IF(表格1[[#This Row],[中(LQ)]]="","",IF(表格1[[#This Row],[計分方式]]="Best5",LARGE((AB166,AC166,AD166,AE166,AF166,AG166,AH166,AI166,AJ166),1)+LARGE((AB166,AC166,AD166,AE166,AF166,AG166,AH166,AI166,AJ166),2)+LARGE((AB166,AC166,AD166,AE166,AF166,AG166,AH166,AI166,AJ166),3)+LARGE((AB166,AC166,AD166,AE166,AF166,AG166,AH166,AI166,AJ166),4)+LARGE((AB166,AC166,AD166,AE166,AF166,AG166,AH166,AI166,AJ166),5)&amp;"@",""))</f>
        <v>23@</v>
      </c>
      <c r="Z166" s="186" t="str">
        <f>IF(表格1[[#This Row],[中(LQ)]]="","",IF(表格1[[#This Row],[計分方式]]="Best6",LARGE((AB166,AC166,AD166,AE166,AF166,AG166,AH166,AI166,AJ166),1)+LARGE((AB166,AC166,AD166,AE166,AF166,AG166,AH166,AI166,AJ166),2)+LARGE((AB166,AC166,AD166,AE166,AF166,AG166,AH166,AI166,AJ166),3)+LARGE((AB166,AC166,AD166,AE166,AF166,AG166,AH166,AI166,AJ166),4)+LARGE((AB166,AC166,AD166,AE166,AF166,AG166,AH166,AI166,AJ166),5)+LARGE((AB166,AC166,AD166,AE166,AF166,AG166,AH166,AI166,AJ166),6)&amp;"@",""))</f>
        <v/>
      </c>
      <c r="AA166" s="7"/>
      <c r="AB166" s="7">
        <v>5</v>
      </c>
      <c r="AC166" s="7">
        <v>4</v>
      </c>
      <c r="AD166" s="7">
        <v>5</v>
      </c>
      <c r="AE166" s="7">
        <v>5</v>
      </c>
      <c r="AF166" s="7">
        <v>4</v>
      </c>
      <c r="AG166" s="7">
        <v>4</v>
      </c>
      <c r="AH166" s="7">
        <v>3</v>
      </c>
      <c r="AI166" s="7"/>
      <c r="AJ166" s="7" t="s">
        <v>117</v>
      </c>
      <c r="AK166" s="161" t="s">
        <v>1711</v>
      </c>
    </row>
    <row r="167" spans="1:37" s="162" customFormat="1" ht="55.25" customHeight="1">
      <c r="A167" s="51" t="s">
        <v>683</v>
      </c>
      <c r="B167" s="52" t="s">
        <v>65</v>
      </c>
      <c r="C167" s="52" t="s">
        <v>684</v>
      </c>
      <c r="D167" s="160" t="s">
        <v>685</v>
      </c>
      <c r="E167" s="7" t="s">
        <v>73</v>
      </c>
      <c r="F167" s="7">
        <v>31</v>
      </c>
      <c r="G167" s="7" t="s">
        <v>361</v>
      </c>
      <c r="H167" s="7"/>
      <c r="I167" s="186" t="str">
        <f>IF(表格1[[#This Row],[中(M)]]="","",IF(表格1[[#This Row],[計分方式]]="4C+1X",SUM(M167:Q167)+LARGE(R167:V167,1)&amp;"@",""))</f>
        <v/>
      </c>
      <c r="J167" s="186" t="str">
        <f>IF(表格1[[#This Row],[中(M)]]="","",IF(表格1[[#This Row],[計分方式]]="4C+2X",SUM(M167:Q167)+LARGE(R167:W167,1)+LARGE(R167:W167,2)&amp;"@",""))</f>
        <v/>
      </c>
      <c r="K167" s="186" t="str">
        <f>IF(表格1[[#This Row],[中(M)]]="","",IF(表格1[[#This Row],[計分方式]]="Best5",LARGE((N167,O167,P167,Q167,R167,S167,T167,U167,V167),1)+LARGE((N167,O167,P167,Q167,R167,S167,T167,U167,V167),2)+LARGE((N167,O167,P167,Q167,R167,S167,T167,U167,V167),3)+LARGE((N167,O167,P167,Q167,R167,S167,T167,U167,V167),4)+LARGE((N167,O167,P167,Q167,R167,S167,T167,U167,V167),5)&amp;"@",""))</f>
        <v>26@</v>
      </c>
      <c r="L167" s="186" t="str">
        <f>IF(表格1[[#This Row],[中(M)]]="","",IF(表格1[[#This Row],[計分方式]]="Best6",LARGE((N167,O167,P167,Q167,R167,S167,T167,U167,V167),1)+LARGE((N167,O167,P167,Q167,R167,S167,T167,U167,V167),2)+LARGE((N167,O167,P167,Q167,R167,S167,T167,U167,V167),3)+LARGE((N167,O167,P167,Q167,R167,S167,T167,U167,V167),4)+LARGE((N167,O167,P167,Q167,R167,S167,T167,U167,V167),5)+LARGE((N167,O167,P167,Q167,R167,S167,T167,U167,V167),6)&amp;"@",""))</f>
        <v/>
      </c>
      <c r="M167" s="7"/>
      <c r="N167" s="7">
        <v>5</v>
      </c>
      <c r="O167" s="7">
        <v>4</v>
      </c>
      <c r="P167" s="7">
        <v>4</v>
      </c>
      <c r="Q167" s="7">
        <v>6</v>
      </c>
      <c r="R167" s="7">
        <v>6</v>
      </c>
      <c r="S167" s="7">
        <v>5</v>
      </c>
      <c r="T167" s="7"/>
      <c r="U167" s="7"/>
      <c r="V167" s="7"/>
      <c r="W167" s="186" t="str">
        <f>IF(表格1[[#This Row],[中(LQ)]]="","",IF(表格1[[#This Row],[計分方式]]="4C+1X",SUM(AA167:AE167)+LARGE(AF167:AJ167,1)&amp;"@",""))</f>
        <v/>
      </c>
      <c r="X167" s="186" t="str">
        <f>IF(表格1[[#This Row],[中(LQ)]]="","",IF(表格1[[#This Row],[計分方式]]="4C+2X",SUM(AA167:AE167)+LARGE(AF167:AJ167,1)+LARGE(AF167:AJ167,2)&amp;"@",""))</f>
        <v/>
      </c>
      <c r="Y167" s="186" t="str">
        <f>IF(表格1[[#This Row],[中(LQ)]]="","",IF(表格1[[#This Row],[計分方式]]="Best5",LARGE((AB167,AC167,AD167,AE167,AF167,AG167,AH167,AI167,AJ167),1)+LARGE((AB167,AC167,AD167,AE167,AF167,AG167,AH167,AI167,AJ167),2)+LARGE((AB167,AC167,AD167,AE167,AF167,AG167,AH167,AI167,AJ167),3)+LARGE((AB167,AC167,AD167,AE167,AF167,AG167,AH167,AI167,AJ167),4)+LARGE((AB167,AC167,AD167,AE167,AF167,AG167,AH167,AI167,AJ167),5)&amp;"@",""))</f>
        <v>24@</v>
      </c>
      <c r="Z167" s="186" t="str">
        <f>IF(表格1[[#This Row],[中(LQ)]]="","",IF(表格1[[#This Row],[計分方式]]="Best6",LARGE((AB167,AC167,AD167,AE167,AF167,AG167,AH167,AI167,AJ167),1)+LARGE((AB167,AC167,AD167,AE167,AF167,AG167,AH167,AI167,AJ167),2)+LARGE((AB167,AC167,AD167,AE167,AF167,AG167,AH167,AI167,AJ167),3)+LARGE((AB167,AC167,AD167,AE167,AF167,AG167,AH167,AI167,AJ167),4)+LARGE((AB167,AC167,AD167,AE167,AF167,AG167,AH167,AI167,AJ167),5)+LARGE((AB167,AC167,AD167,AE167,AF167,AG167,AH167,AI167,AJ167),6)&amp;"@",""))</f>
        <v/>
      </c>
      <c r="AA167" s="7"/>
      <c r="AB167" s="7">
        <v>4</v>
      </c>
      <c r="AC167" s="7">
        <v>5</v>
      </c>
      <c r="AD167" s="7">
        <v>4</v>
      </c>
      <c r="AE167" s="7">
        <v>4</v>
      </c>
      <c r="AF167" s="7">
        <v>5</v>
      </c>
      <c r="AG167" s="7">
        <v>5</v>
      </c>
      <c r="AH167" s="7">
        <v>4</v>
      </c>
      <c r="AI167" s="7"/>
      <c r="AJ167" s="7">
        <v>5</v>
      </c>
      <c r="AK167" s="161" t="s">
        <v>1712</v>
      </c>
    </row>
    <row r="168" spans="1:37" s="162" customFormat="1" ht="55.25" customHeight="1">
      <c r="A168" s="51" t="s">
        <v>686</v>
      </c>
      <c r="B168" s="52" t="s">
        <v>65</v>
      </c>
      <c r="C168" s="52" t="s">
        <v>687</v>
      </c>
      <c r="D168" s="160" t="s">
        <v>688</v>
      </c>
      <c r="E168" s="7" t="s">
        <v>73</v>
      </c>
      <c r="F168" s="7">
        <v>65</v>
      </c>
      <c r="G168" s="7" t="s">
        <v>361</v>
      </c>
      <c r="H168" s="7"/>
      <c r="I168" s="186" t="str">
        <f>IF(表格1[[#This Row],[中(M)]]="","",IF(表格1[[#This Row],[計分方式]]="4C+1X",SUM(M168:Q168)+LARGE(R168:V168,1)&amp;"@",""))</f>
        <v/>
      </c>
      <c r="J168" s="186" t="str">
        <f>IF(表格1[[#This Row],[中(M)]]="","",IF(表格1[[#This Row],[計分方式]]="4C+2X",SUM(M168:Q168)+LARGE(R168:W168,1)+LARGE(R168:W168,2)&amp;"@",""))</f>
        <v/>
      </c>
      <c r="K168" s="186" t="str">
        <f>IF(表格1[[#This Row],[中(M)]]="","",IF(表格1[[#This Row],[計分方式]]="Best5",LARGE((N168,O168,P168,Q168,R168,S168,T168,U168,V168),1)+LARGE((N168,O168,P168,Q168,R168,S168,T168,U168,V168),2)+LARGE((N168,O168,P168,Q168,R168,S168,T168,U168,V168),3)+LARGE((N168,O168,P168,Q168,R168,S168,T168,U168,V168),4)+LARGE((N168,O168,P168,Q168,R168,S168,T168,U168,V168),5)&amp;"@",""))</f>
        <v>23@</v>
      </c>
      <c r="L168" s="186" t="str">
        <f>IF(表格1[[#This Row],[中(M)]]="","",IF(表格1[[#This Row],[計分方式]]="Best6",LARGE((N168,O168,P168,Q168,R168,S168,T168,U168,V168),1)+LARGE((N168,O168,P168,Q168,R168,S168,T168,U168,V168),2)+LARGE((N168,O168,P168,Q168,R168,S168,T168,U168,V168),3)+LARGE((N168,O168,P168,Q168,R168,S168,T168,U168,V168),4)+LARGE((N168,O168,P168,Q168,R168,S168,T168,U168,V168),5)+LARGE((N168,O168,P168,Q168,R168,S168,T168,U168,V168),6)&amp;"@",""))</f>
        <v/>
      </c>
      <c r="M168" s="7"/>
      <c r="N168" s="7">
        <v>3</v>
      </c>
      <c r="O168" s="7">
        <v>4</v>
      </c>
      <c r="P168" s="7">
        <v>5</v>
      </c>
      <c r="Q168" s="7">
        <v>3</v>
      </c>
      <c r="R168" s="7">
        <v>5</v>
      </c>
      <c r="S168" s="7">
        <v>5</v>
      </c>
      <c r="T168" s="7"/>
      <c r="U168" s="7"/>
      <c r="V168" s="7">
        <v>4</v>
      </c>
      <c r="W168" s="186" t="str">
        <f>IF(表格1[[#This Row],[中(LQ)]]="","",IF(表格1[[#This Row],[計分方式]]="4C+1X",SUM(AA168:AE168)+LARGE(AF168:AJ168,1)&amp;"@",""))</f>
        <v/>
      </c>
      <c r="X168" s="186" t="str">
        <f>IF(表格1[[#This Row],[中(LQ)]]="","",IF(表格1[[#This Row],[計分方式]]="4C+2X",SUM(AA168:AE168)+LARGE(AF168:AJ168,1)+LARGE(AF168:AJ168,2)&amp;"@",""))</f>
        <v/>
      </c>
      <c r="Y168" s="186" t="str">
        <f>IF(表格1[[#This Row],[中(LQ)]]="","",IF(表格1[[#This Row],[計分方式]]="Best5",LARGE((AB168,AC168,AD168,AE168,AF168,AG168,AH168,AI168,AJ168),1)+LARGE((AB168,AC168,AD168,AE168,AF168,AG168,AH168,AI168,AJ168),2)+LARGE((AB168,AC168,AD168,AE168,AF168,AG168,AH168,AI168,AJ168),3)+LARGE((AB168,AC168,AD168,AE168,AF168,AG168,AH168,AI168,AJ168),4)+LARGE((AB168,AC168,AD168,AE168,AF168,AG168,AH168,AI168,AJ168),5)&amp;"@",""))</f>
        <v>23@</v>
      </c>
      <c r="Z168" s="186" t="str">
        <f>IF(表格1[[#This Row],[中(LQ)]]="","",IF(表格1[[#This Row],[計分方式]]="Best6",LARGE((AB168,AC168,AD168,AE168,AF168,AG168,AH168,AI168,AJ168),1)+LARGE((AB168,AC168,AD168,AE168,AF168,AG168,AH168,AI168,AJ168),2)+LARGE((AB168,AC168,AD168,AE168,AF168,AG168,AH168,AI168,AJ168),3)+LARGE((AB168,AC168,AD168,AE168,AF168,AG168,AH168,AI168,AJ168),4)+LARGE((AB168,AC168,AD168,AE168,AF168,AG168,AH168,AI168,AJ168),5)+LARGE((AB168,AC168,AD168,AE168,AF168,AG168,AH168,AI168,AJ168),6)&amp;"@",""))</f>
        <v/>
      </c>
      <c r="AA168" s="7"/>
      <c r="AB168" s="7">
        <v>7</v>
      </c>
      <c r="AC168" s="7">
        <v>3</v>
      </c>
      <c r="AD168" s="7">
        <v>4</v>
      </c>
      <c r="AE168" s="7">
        <v>4</v>
      </c>
      <c r="AF168" s="7">
        <v>4</v>
      </c>
      <c r="AG168" s="7"/>
      <c r="AH168" s="7"/>
      <c r="AI168" s="7"/>
      <c r="AJ168" s="7">
        <v>4</v>
      </c>
      <c r="AK168" s="161" t="s">
        <v>1713</v>
      </c>
    </row>
    <row r="169" spans="1:37" s="162" customFormat="1" ht="55.25" customHeight="1">
      <c r="A169" s="51" t="s">
        <v>689</v>
      </c>
      <c r="B169" s="52" t="s">
        <v>65</v>
      </c>
      <c r="C169" s="52" t="s">
        <v>690</v>
      </c>
      <c r="D169" s="160" t="s">
        <v>691</v>
      </c>
      <c r="E169" s="7" t="s">
        <v>73</v>
      </c>
      <c r="F169" s="7">
        <v>39</v>
      </c>
      <c r="G169" s="7" t="s">
        <v>361</v>
      </c>
      <c r="H169" s="7"/>
      <c r="I169" s="186" t="str">
        <f>IF(表格1[[#This Row],[中(M)]]="","",IF(表格1[[#This Row],[計分方式]]="4C+1X",SUM(M169:Q169)+LARGE(R169:V169,1)&amp;"@",""))</f>
        <v/>
      </c>
      <c r="J169" s="186" t="str">
        <f>IF(表格1[[#This Row],[中(M)]]="","",IF(表格1[[#This Row],[計分方式]]="4C+2X",SUM(M169:Q169)+LARGE(R169:W169,1)+LARGE(R169:W169,2)&amp;"@",""))</f>
        <v/>
      </c>
      <c r="K169" s="186" t="str">
        <f>IF(表格1[[#This Row],[中(M)]]="","",IF(表格1[[#This Row],[計分方式]]="Best5",LARGE((N169,O169,P169,Q169,R169,S169,T169,U169,V169),1)+LARGE((N169,O169,P169,Q169,R169,S169,T169,U169,V169),2)+LARGE((N169,O169,P169,Q169,R169,S169,T169,U169,V169),3)+LARGE((N169,O169,P169,Q169,R169,S169,T169,U169,V169),4)+LARGE((N169,O169,P169,Q169,R169,S169,T169,U169,V169),5)&amp;"@",""))</f>
        <v>23@</v>
      </c>
      <c r="L169" s="186" t="str">
        <f>IF(表格1[[#This Row],[中(M)]]="","",IF(表格1[[#This Row],[計分方式]]="Best6",LARGE((N169,O169,P169,Q169,R169,S169,T169,U169,V169),1)+LARGE((N169,O169,P169,Q169,R169,S169,T169,U169,V169),2)+LARGE((N169,O169,P169,Q169,R169,S169,T169,U169,V169),3)+LARGE((N169,O169,P169,Q169,R169,S169,T169,U169,V169),4)+LARGE((N169,O169,P169,Q169,R169,S169,T169,U169,V169),5)+LARGE((N169,O169,P169,Q169,R169,S169,T169,U169,V169),6)&amp;"@",""))</f>
        <v/>
      </c>
      <c r="M169" s="7"/>
      <c r="N169" s="7">
        <v>4</v>
      </c>
      <c r="O169" s="7">
        <v>4</v>
      </c>
      <c r="P169" s="7">
        <v>4</v>
      </c>
      <c r="Q169" s="7">
        <v>6</v>
      </c>
      <c r="R169" s="7">
        <v>5</v>
      </c>
      <c r="S169" s="7">
        <v>4</v>
      </c>
      <c r="T169" s="7"/>
      <c r="U169" s="7"/>
      <c r="V169" s="7" t="s">
        <v>117</v>
      </c>
      <c r="W169" s="186" t="str">
        <f>IF(表格1[[#This Row],[中(LQ)]]="","",IF(表格1[[#This Row],[計分方式]]="4C+1X",SUM(AA169:AE169)+LARGE(AF169:AJ169,1)&amp;"@",""))</f>
        <v/>
      </c>
      <c r="X169" s="186" t="str">
        <f>IF(表格1[[#This Row],[中(LQ)]]="","",IF(表格1[[#This Row],[計分方式]]="4C+2X",SUM(AA169:AE169)+LARGE(AF169:AJ169,1)+LARGE(AF169:AJ169,2)&amp;"@",""))</f>
        <v/>
      </c>
      <c r="Y169" s="186" t="str">
        <f>IF(表格1[[#This Row],[中(LQ)]]="","",IF(表格1[[#This Row],[計分方式]]="Best5",LARGE((AB169,AC169,AD169,AE169,AF169,AG169,AH169,AI169,AJ169),1)+LARGE((AB169,AC169,AD169,AE169,AF169,AG169,AH169,AI169,AJ169),2)+LARGE((AB169,AC169,AD169,AE169,AF169,AG169,AH169,AI169,AJ169),3)+LARGE((AB169,AC169,AD169,AE169,AF169,AG169,AH169,AI169,AJ169),4)+LARGE((AB169,AC169,AD169,AE169,AF169,AG169,AH169,AI169,AJ169),5)&amp;"@",""))</f>
        <v>23@</v>
      </c>
      <c r="Z169" s="186" t="str">
        <f>IF(表格1[[#This Row],[中(LQ)]]="","",IF(表格1[[#This Row],[計分方式]]="Best6",LARGE((AB169,AC169,AD169,AE169,AF169,AG169,AH169,AI169,AJ169),1)+LARGE((AB169,AC169,AD169,AE169,AF169,AG169,AH169,AI169,AJ169),2)+LARGE((AB169,AC169,AD169,AE169,AF169,AG169,AH169,AI169,AJ169),3)+LARGE((AB169,AC169,AD169,AE169,AF169,AG169,AH169,AI169,AJ169),4)+LARGE((AB169,AC169,AD169,AE169,AF169,AG169,AH169,AI169,AJ169),5)+LARGE((AB169,AC169,AD169,AE169,AF169,AG169,AH169,AI169,AJ169),6)&amp;"@",""))</f>
        <v/>
      </c>
      <c r="AA169" s="7"/>
      <c r="AB169" s="7">
        <v>4</v>
      </c>
      <c r="AC169" s="7">
        <v>3</v>
      </c>
      <c r="AD169" s="7">
        <v>4</v>
      </c>
      <c r="AE169" s="7">
        <v>6</v>
      </c>
      <c r="AF169" s="7">
        <v>5</v>
      </c>
      <c r="AG169" s="7">
        <v>4</v>
      </c>
      <c r="AH169" s="7"/>
      <c r="AI169" s="7"/>
      <c r="AJ169" s="7"/>
      <c r="AK169" s="161" t="s">
        <v>692</v>
      </c>
    </row>
    <row r="170" spans="1:37" s="162" customFormat="1" ht="55.25" customHeight="1">
      <c r="A170" s="51" t="s">
        <v>693</v>
      </c>
      <c r="B170" s="52" t="s">
        <v>65</v>
      </c>
      <c r="C170" s="52" t="s">
        <v>694</v>
      </c>
      <c r="D170" s="160" t="s">
        <v>695</v>
      </c>
      <c r="E170" s="7" t="s">
        <v>73</v>
      </c>
      <c r="F170" s="7">
        <v>19</v>
      </c>
      <c r="G170" s="7" t="s">
        <v>361</v>
      </c>
      <c r="H170" s="7"/>
      <c r="I170" s="186" t="str">
        <f>IF(表格1[[#This Row],[中(M)]]="","",IF(表格1[[#This Row],[計分方式]]="4C+1X",SUM(M170:Q170)+LARGE(R170:V170,1)&amp;"@",""))</f>
        <v/>
      </c>
      <c r="J170" s="186" t="str">
        <f>IF(表格1[[#This Row],[中(M)]]="","",IF(表格1[[#This Row],[計分方式]]="4C+2X",SUM(M170:Q170)+LARGE(R170:W170,1)+LARGE(R170:W170,2)&amp;"@",""))</f>
        <v/>
      </c>
      <c r="K170" s="186" t="str">
        <f>IF(表格1[[#This Row],[中(M)]]="","",IF(表格1[[#This Row],[計分方式]]="Best5",LARGE((N170,O170,P170,Q170,R170,S170,T170,U170,V170),1)+LARGE((N170,O170,P170,Q170,R170,S170,T170,U170,V170),2)+LARGE((N170,O170,P170,Q170,R170,S170,T170,U170,V170),3)+LARGE((N170,O170,P170,Q170,R170,S170,T170,U170,V170),4)+LARGE((N170,O170,P170,Q170,R170,S170,T170,U170,V170),5)&amp;"@",""))</f>
        <v>23@</v>
      </c>
      <c r="L170" s="186" t="str">
        <f>IF(表格1[[#This Row],[中(M)]]="","",IF(表格1[[#This Row],[計分方式]]="Best6",LARGE((N170,O170,P170,Q170,R170,S170,T170,U170,V170),1)+LARGE((N170,O170,P170,Q170,R170,S170,T170,U170,V170),2)+LARGE((N170,O170,P170,Q170,R170,S170,T170,U170,V170),3)+LARGE((N170,O170,P170,Q170,R170,S170,T170,U170,V170),4)+LARGE((N170,O170,P170,Q170,R170,S170,T170,U170,V170),5)+LARGE((N170,O170,P170,Q170,R170,S170,T170,U170,V170),6)&amp;"@",""))</f>
        <v/>
      </c>
      <c r="M170" s="7"/>
      <c r="N170" s="7">
        <v>5</v>
      </c>
      <c r="O170" s="7">
        <v>3</v>
      </c>
      <c r="P170" s="7">
        <v>4</v>
      </c>
      <c r="Q170" s="7">
        <v>7</v>
      </c>
      <c r="R170" s="7">
        <v>4</v>
      </c>
      <c r="S170" s="7">
        <v>3</v>
      </c>
      <c r="T170" s="7"/>
      <c r="U170" s="7"/>
      <c r="V170" s="7"/>
      <c r="W170" s="186" t="str">
        <f>IF(表格1[[#This Row],[中(LQ)]]="","",IF(表格1[[#This Row],[計分方式]]="4C+1X",SUM(AA170:AE170)+LARGE(AF170:AJ170,1)&amp;"@",""))</f>
        <v/>
      </c>
      <c r="X170" s="186" t="str">
        <f>IF(表格1[[#This Row],[中(LQ)]]="","",IF(表格1[[#This Row],[計分方式]]="4C+2X",SUM(AA170:AE170)+LARGE(AF170:AJ170,1)+LARGE(AF170:AJ170,2)&amp;"@",""))</f>
        <v/>
      </c>
      <c r="Y170" s="186" t="str">
        <f>IF(表格1[[#This Row],[中(LQ)]]="","",IF(表格1[[#This Row],[計分方式]]="Best5",LARGE((AB170,AC170,AD170,AE170,AF170,AG170,AH170,AI170,AJ170),1)+LARGE((AB170,AC170,AD170,AE170,AF170,AG170,AH170,AI170,AJ170),2)+LARGE((AB170,AC170,AD170,AE170,AF170,AG170,AH170,AI170,AJ170),3)+LARGE((AB170,AC170,AD170,AE170,AF170,AG170,AH170,AI170,AJ170),4)+LARGE((AB170,AC170,AD170,AE170,AF170,AG170,AH170,AI170,AJ170),5)&amp;"@",""))</f>
        <v>23@</v>
      </c>
      <c r="Z170" s="186" t="str">
        <f>IF(表格1[[#This Row],[中(LQ)]]="","",IF(表格1[[#This Row],[計分方式]]="Best6",LARGE((AB170,AC170,AD170,AE170,AF170,AG170,AH170,AI170,AJ170),1)+LARGE((AB170,AC170,AD170,AE170,AF170,AG170,AH170,AI170,AJ170),2)+LARGE((AB170,AC170,AD170,AE170,AF170,AG170,AH170,AI170,AJ170),3)+LARGE((AB170,AC170,AD170,AE170,AF170,AG170,AH170,AI170,AJ170),4)+LARGE((AB170,AC170,AD170,AE170,AF170,AG170,AH170,AI170,AJ170),5)+LARGE((AB170,AC170,AD170,AE170,AF170,AG170,AH170,AI170,AJ170),6)&amp;"@",""))</f>
        <v/>
      </c>
      <c r="AA170" s="7"/>
      <c r="AB170" s="7">
        <v>3</v>
      </c>
      <c r="AC170" s="7">
        <v>5</v>
      </c>
      <c r="AD170" s="7">
        <v>4</v>
      </c>
      <c r="AE170" s="7">
        <v>4</v>
      </c>
      <c r="AF170" s="7">
        <v>6</v>
      </c>
      <c r="AG170" s="7">
        <v>4</v>
      </c>
      <c r="AH170" s="7">
        <v>4</v>
      </c>
      <c r="AI170" s="7"/>
      <c r="AJ170" s="7"/>
      <c r="AK170" s="161" t="s">
        <v>464</v>
      </c>
    </row>
    <row r="171" spans="1:37" s="162" customFormat="1" ht="55.25" customHeight="1">
      <c r="A171" s="51" t="s">
        <v>696</v>
      </c>
      <c r="B171" s="52" t="s">
        <v>65</v>
      </c>
      <c r="C171" s="52" t="s">
        <v>697</v>
      </c>
      <c r="D171" s="160" t="s">
        <v>698</v>
      </c>
      <c r="E171" s="7" t="s">
        <v>143</v>
      </c>
      <c r="F171" s="7">
        <v>37</v>
      </c>
      <c r="G171" s="7" t="s">
        <v>182</v>
      </c>
      <c r="H171" s="7"/>
      <c r="I171" s="186" t="str">
        <f>IF(表格1[[#This Row],[中(M)]]="","",IF(表格1[[#This Row],[計分方式]]="4C+1X",SUM(M171:Q171)+LARGE(R171:V171,1)&amp;"@",""))</f>
        <v/>
      </c>
      <c r="J171" s="186" t="str">
        <f>IF(表格1[[#This Row],[中(M)]]="","",IF(表格1[[#This Row],[計分方式]]="4C+2X",SUM(M171:Q171)+LARGE(R171:W171,1)+LARGE(R171:W171,2)&amp;"@",""))</f>
        <v/>
      </c>
      <c r="K171" s="186" t="str">
        <f>IF(表格1[[#This Row],[中(M)]]="","",IF(表格1[[#This Row],[計分方式]]="Best5",LARGE((N171,O171,P171,Q171,R171,S171,T171,U171,V171),1)+LARGE((N171,O171,P171,Q171,R171,S171,T171,U171,V171),2)+LARGE((N171,O171,P171,Q171,R171,S171,T171,U171,V171),3)+LARGE((N171,O171,P171,Q171,R171,S171,T171,U171,V171),4)+LARGE((N171,O171,P171,Q171,R171,S171,T171,U171,V171),5)&amp;"@",""))</f>
        <v>22@</v>
      </c>
      <c r="L171" s="186" t="str">
        <f>IF(表格1[[#This Row],[中(M)]]="","",IF(表格1[[#This Row],[計分方式]]="Best6",LARGE((N171,O171,P171,Q171,R171,S171,T171,U171,V171),1)+LARGE((N171,O171,P171,Q171,R171,S171,T171,U171,V171),2)+LARGE((N171,O171,P171,Q171,R171,S171,T171,U171,V171),3)+LARGE((N171,O171,P171,Q171,R171,S171,T171,U171,V171),4)+LARGE((N171,O171,P171,Q171,R171,S171,T171,U171,V171),5)+LARGE((N171,O171,P171,Q171,R171,S171,T171,U171,V171),6)&amp;"@",""))</f>
        <v/>
      </c>
      <c r="M171" s="7"/>
      <c r="N171" s="7">
        <v>4</v>
      </c>
      <c r="O171" s="7">
        <v>4</v>
      </c>
      <c r="P171" s="7">
        <v>4</v>
      </c>
      <c r="Q171" s="7">
        <v>5</v>
      </c>
      <c r="R171" s="7">
        <v>5</v>
      </c>
      <c r="S171" s="7">
        <v>3</v>
      </c>
      <c r="T171" s="7"/>
      <c r="U171" s="7"/>
      <c r="V171" s="7" t="s">
        <v>117</v>
      </c>
      <c r="W171" s="186" t="str">
        <f>IF(表格1[[#This Row],[中(LQ)]]="","",IF(表格1[[#This Row],[計分方式]]="4C+1X",SUM(AA171:AE171)+LARGE(AF171:AJ171,1)&amp;"@",""))</f>
        <v/>
      </c>
      <c r="X171" s="186" t="str">
        <f>IF(表格1[[#This Row],[中(LQ)]]="","",IF(表格1[[#This Row],[計分方式]]="4C+2X",SUM(AA171:AE171)+LARGE(AF171:AJ171,1)+LARGE(AF171:AJ171,2)&amp;"@",""))</f>
        <v/>
      </c>
      <c r="Y171" s="186" t="str">
        <f>IF(表格1[[#This Row],[中(LQ)]]="","",IF(表格1[[#This Row],[計分方式]]="Best5",LARGE((AB171,AC171,AD171,AE171,AF171,AG171,AH171,AI171,AJ171),1)+LARGE((AB171,AC171,AD171,AE171,AF171,AG171,AH171,AI171,AJ171),2)+LARGE((AB171,AC171,AD171,AE171,AF171,AG171,AH171,AI171,AJ171),3)+LARGE((AB171,AC171,AD171,AE171,AF171,AG171,AH171,AI171,AJ171),4)+LARGE((AB171,AC171,AD171,AE171,AF171,AG171,AH171,AI171,AJ171),5)&amp;"@",""))</f>
        <v>21@</v>
      </c>
      <c r="Z171" s="186" t="str">
        <f>IF(表格1[[#This Row],[中(LQ)]]="","",IF(表格1[[#This Row],[計分方式]]="Best6",LARGE((AB171,AC171,AD171,AE171,AF171,AG171,AH171,AI171,AJ171),1)+LARGE((AB171,AC171,AD171,AE171,AF171,AG171,AH171,AI171,AJ171),2)+LARGE((AB171,AC171,AD171,AE171,AF171,AG171,AH171,AI171,AJ171),3)+LARGE((AB171,AC171,AD171,AE171,AF171,AG171,AH171,AI171,AJ171),4)+LARGE((AB171,AC171,AD171,AE171,AF171,AG171,AH171,AI171,AJ171),5)+LARGE((AB171,AC171,AD171,AE171,AF171,AG171,AH171,AI171,AJ171),6)&amp;"@",""))</f>
        <v/>
      </c>
      <c r="AA171" s="7"/>
      <c r="AB171" s="7">
        <v>6</v>
      </c>
      <c r="AC171" s="7">
        <v>3</v>
      </c>
      <c r="AD171" s="7">
        <v>3</v>
      </c>
      <c r="AE171" s="7">
        <v>4</v>
      </c>
      <c r="AF171" s="7">
        <v>4</v>
      </c>
      <c r="AG171" s="7">
        <v>4</v>
      </c>
      <c r="AH171" s="7"/>
      <c r="AI171" s="7"/>
      <c r="AJ171" s="7"/>
      <c r="AK171" s="161" t="s">
        <v>1714</v>
      </c>
    </row>
    <row r="172" spans="1:37" s="162" customFormat="1" ht="55.25" customHeight="1">
      <c r="A172" s="51" t="s">
        <v>699</v>
      </c>
      <c r="B172" s="52" t="s">
        <v>65</v>
      </c>
      <c r="C172" s="52" t="s">
        <v>700</v>
      </c>
      <c r="D172" s="160" t="s">
        <v>701</v>
      </c>
      <c r="E172" s="7" t="s">
        <v>74</v>
      </c>
      <c r="F172" s="7">
        <v>43</v>
      </c>
      <c r="G172" s="7" t="s">
        <v>361</v>
      </c>
      <c r="H172" s="7"/>
      <c r="I172" s="186" t="str">
        <f>IF(表格1[[#This Row],[中(M)]]="","",IF(表格1[[#This Row],[計分方式]]="4C+1X",SUM(M172:Q172)+LARGE(R172:V172,1)&amp;"@",""))</f>
        <v/>
      </c>
      <c r="J172" s="186" t="str">
        <f>IF(表格1[[#This Row],[中(M)]]="","",IF(表格1[[#This Row],[計分方式]]="4C+2X",SUM(M172:Q172)+LARGE(R172:W172,1)+LARGE(R172:W172,2)&amp;"@",""))</f>
        <v/>
      </c>
      <c r="K172" s="186" t="str">
        <f>IF(表格1[[#This Row],[中(M)]]="","",IF(表格1[[#This Row],[計分方式]]="Best5",LARGE((N172,O172,P172,Q172,R172,S172,T172,U172,V172),1)+LARGE((N172,O172,P172,Q172,R172,S172,T172,U172,V172),2)+LARGE((N172,O172,P172,Q172,R172,S172,T172,U172,V172),3)+LARGE((N172,O172,P172,Q172,R172,S172,T172,U172,V172),4)+LARGE((N172,O172,P172,Q172,R172,S172,T172,U172,V172),5)&amp;"@",""))</f>
        <v>26@</v>
      </c>
      <c r="L172" s="186" t="str">
        <f>IF(表格1[[#This Row],[中(M)]]="","",IF(表格1[[#This Row],[計分方式]]="Best6",LARGE((N172,O172,P172,Q172,R172,S172,T172,U172,V172),1)+LARGE((N172,O172,P172,Q172,R172,S172,T172,U172,V172),2)+LARGE((N172,O172,P172,Q172,R172,S172,T172,U172,V172),3)+LARGE((N172,O172,P172,Q172,R172,S172,T172,U172,V172),4)+LARGE((N172,O172,P172,Q172,R172,S172,T172,U172,V172),5)+LARGE((N172,O172,P172,Q172,R172,S172,T172,U172,V172),6)&amp;"@",""))</f>
        <v/>
      </c>
      <c r="M172" s="7"/>
      <c r="N172" s="7">
        <v>5</v>
      </c>
      <c r="O172" s="7">
        <v>4</v>
      </c>
      <c r="P172" s="7">
        <v>5</v>
      </c>
      <c r="Q172" s="7">
        <v>5</v>
      </c>
      <c r="R172" s="7">
        <v>6</v>
      </c>
      <c r="S172" s="7">
        <v>5</v>
      </c>
      <c r="T172" s="7">
        <v>5</v>
      </c>
      <c r="U172" s="7"/>
      <c r="V172" s="7" t="s">
        <v>117</v>
      </c>
      <c r="W172" s="186" t="str">
        <f>IF(表格1[[#This Row],[中(LQ)]]="","",IF(表格1[[#This Row],[計分方式]]="4C+1X",SUM(AA172:AE172)+LARGE(AF172:AJ172,1)&amp;"@",""))</f>
        <v/>
      </c>
      <c r="X172" s="186" t="str">
        <f>IF(表格1[[#This Row],[中(LQ)]]="","",IF(表格1[[#This Row],[計分方式]]="4C+2X",SUM(AA172:AE172)+LARGE(AF172:AJ172,1)+LARGE(AF172:AJ172,2)&amp;"@",""))</f>
        <v/>
      </c>
      <c r="Y172" s="186" t="str">
        <f>IF(表格1[[#This Row],[中(LQ)]]="","",IF(表格1[[#This Row],[計分方式]]="Best5",LARGE((AB172,AC172,AD172,AE172,AF172,AG172,AH172,AI172,AJ172),1)+LARGE((AB172,AC172,AD172,AE172,AF172,AG172,AH172,AI172,AJ172),2)+LARGE((AB172,AC172,AD172,AE172,AF172,AG172,AH172,AI172,AJ172),3)+LARGE((AB172,AC172,AD172,AE172,AF172,AG172,AH172,AI172,AJ172),4)+LARGE((AB172,AC172,AD172,AE172,AF172,AG172,AH172,AI172,AJ172),5)&amp;"@",""))</f>
        <v>24@</v>
      </c>
      <c r="Z172" s="186" t="str">
        <f>IF(表格1[[#This Row],[中(LQ)]]="","",IF(表格1[[#This Row],[計分方式]]="Best6",LARGE((AB172,AC172,AD172,AE172,AF172,AG172,AH172,AI172,AJ172),1)+LARGE((AB172,AC172,AD172,AE172,AF172,AG172,AH172,AI172,AJ172),2)+LARGE((AB172,AC172,AD172,AE172,AF172,AG172,AH172,AI172,AJ172),3)+LARGE((AB172,AC172,AD172,AE172,AF172,AG172,AH172,AI172,AJ172),4)+LARGE((AB172,AC172,AD172,AE172,AF172,AG172,AH172,AI172,AJ172),5)+LARGE((AB172,AC172,AD172,AE172,AF172,AG172,AH172,AI172,AJ172),6)&amp;"@",""))</f>
        <v/>
      </c>
      <c r="AA172" s="7"/>
      <c r="AB172" s="7">
        <v>5</v>
      </c>
      <c r="AC172" s="7">
        <v>5</v>
      </c>
      <c r="AD172" s="7">
        <v>4</v>
      </c>
      <c r="AE172" s="7">
        <v>6</v>
      </c>
      <c r="AF172" s="7">
        <v>4</v>
      </c>
      <c r="AG172" s="7">
        <v>4</v>
      </c>
      <c r="AH172" s="7"/>
      <c r="AI172" s="7"/>
      <c r="AJ172" s="7" t="s">
        <v>117</v>
      </c>
      <c r="AK172" s="161" t="s">
        <v>1715</v>
      </c>
    </row>
    <row r="173" spans="1:37" s="162" customFormat="1" ht="55.25" customHeight="1">
      <c r="A173" s="51" t="s">
        <v>702</v>
      </c>
      <c r="B173" s="52" t="s">
        <v>65</v>
      </c>
      <c r="C173" s="52" t="s">
        <v>703</v>
      </c>
      <c r="D173" s="160" t="s">
        <v>704</v>
      </c>
      <c r="E173" s="7" t="s">
        <v>74</v>
      </c>
      <c r="F173" s="7">
        <v>9</v>
      </c>
      <c r="G173" s="7" t="s">
        <v>361</v>
      </c>
      <c r="H173" s="7"/>
      <c r="I173" s="186" t="str">
        <f>IF(表格1[[#This Row],[中(M)]]="","",IF(表格1[[#This Row],[計分方式]]="4C+1X",SUM(M173:Q173)+LARGE(R173:V173,1)&amp;"@",""))</f>
        <v/>
      </c>
      <c r="J173" s="186" t="str">
        <f>IF(表格1[[#This Row],[中(M)]]="","",IF(表格1[[#This Row],[計分方式]]="4C+2X",SUM(M173:Q173)+LARGE(R173:W173,1)+LARGE(R173:W173,2)&amp;"@",""))</f>
        <v/>
      </c>
      <c r="K173" s="186" t="str">
        <f>IF(表格1[[#This Row],[中(M)]]="","",IF(表格1[[#This Row],[計分方式]]="Best5",LARGE((N173,O173,P173,Q173,R173,S173,T173,U173,V173),1)+LARGE((N173,O173,P173,Q173,R173,S173,T173,U173,V173),2)+LARGE((N173,O173,P173,Q173,R173,S173,T173,U173,V173),3)+LARGE((N173,O173,P173,Q173,R173,S173,T173,U173,V173),4)+LARGE((N173,O173,P173,Q173,R173,S173,T173,U173,V173),5)&amp;"@",""))</f>
        <v>24@</v>
      </c>
      <c r="L173" s="186" t="str">
        <f>IF(表格1[[#This Row],[中(M)]]="","",IF(表格1[[#This Row],[計分方式]]="Best6",LARGE((N173,O173,P173,Q173,R173,S173,T173,U173,V173),1)+LARGE((N173,O173,P173,Q173,R173,S173,T173,U173,V173),2)+LARGE((N173,O173,P173,Q173,R173,S173,T173,U173,V173),3)+LARGE((N173,O173,P173,Q173,R173,S173,T173,U173,V173),4)+LARGE((N173,O173,P173,Q173,R173,S173,T173,U173,V173),5)+LARGE((N173,O173,P173,Q173,R173,S173,T173,U173,V173),6)&amp;"@",""))</f>
        <v/>
      </c>
      <c r="M173" s="7"/>
      <c r="N173" s="7">
        <v>4</v>
      </c>
      <c r="O173" s="7">
        <v>6</v>
      </c>
      <c r="P173" s="7">
        <v>3</v>
      </c>
      <c r="Q173" s="7">
        <v>6</v>
      </c>
      <c r="R173" s="7">
        <v>4</v>
      </c>
      <c r="S173" s="7">
        <v>4</v>
      </c>
      <c r="T173" s="7">
        <v>4</v>
      </c>
      <c r="U173" s="7"/>
      <c r="V173" s="7" t="s">
        <v>117</v>
      </c>
      <c r="W173" s="186" t="str">
        <f>IF(表格1[[#This Row],[中(LQ)]]="","",IF(表格1[[#This Row],[計分方式]]="4C+1X",SUM(AA173:AE173)+LARGE(AF173:AJ173,1)&amp;"@",""))</f>
        <v/>
      </c>
      <c r="X173" s="186" t="str">
        <f>IF(表格1[[#This Row],[中(LQ)]]="","",IF(表格1[[#This Row],[計分方式]]="4C+2X",SUM(AA173:AE173)+LARGE(AF173:AJ173,1)+LARGE(AF173:AJ173,2)&amp;"@",""))</f>
        <v/>
      </c>
      <c r="Y173" s="186" t="str">
        <f>IF(表格1[[#This Row],[中(LQ)]]="","",IF(表格1[[#This Row],[計分方式]]="Best5",LARGE((AB173,AC173,AD173,AE173,AF173,AG173,AH173,AI173,AJ173),1)+LARGE((AB173,AC173,AD173,AE173,AF173,AG173,AH173,AI173,AJ173),2)+LARGE((AB173,AC173,AD173,AE173,AF173,AG173,AH173,AI173,AJ173),3)+LARGE((AB173,AC173,AD173,AE173,AF173,AG173,AH173,AI173,AJ173),4)+LARGE((AB173,AC173,AD173,AE173,AF173,AG173,AH173,AI173,AJ173),5)&amp;"@",""))</f>
        <v>24@</v>
      </c>
      <c r="Z173" s="186" t="str">
        <f>IF(表格1[[#This Row],[中(LQ)]]="","",IF(表格1[[#This Row],[計分方式]]="Best6",LARGE((AB173,AC173,AD173,AE173,AF173,AG173,AH173,AI173,AJ173),1)+LARGE((AB173,AC173,AD173,AE173,AF173,AG173,AH173,AI173,AJ173),2)+LARGE((AB173,AC173,AD173,AE173,AF173,AG173,AH173,AI173,AJ173),3)+LARGE((AB173,AC173,AD173,AE173,AF173,AG173,AH173,AI173,AJ173),4)+LARGE((AB173,AC173,AD173,AE173,AF173,AG173,AH173,AI173,AJ173),5)+LARGE((AB173,AC173,AD173,AE173,AF173,AG173,AH173,AI173,AJ173),6)&amp;"@",""))</f>
        <v/>
      </c>
      <c r="AA173" s="7"/>
      <c r="AB173" s="7">
        <v>5</v>
      </c>
      <c r="AC173" s="7">
        <v>4</v>
      </c>
      <c r="AD173" s="7">
        <v>4</v>
      </c>
      <c r="AE173" s="7">
        <v>5</v>
      </c>
      <c r="AF173" s="7">
        <v>6</v>
      </c>
      <c r="AG173" s="7">
        <v>4</v>
      </c>
      <c r="AH173" s="7"/>
      <c r="AI173" s="7"/>
      <c r="AJ173" s="7" t="s">
        <v>117</v>
      </c>
      <c r="AK173" s="161" t="s">
        <v>1716</v>
      </c>
    </row>
    <row r="174" spans="1:37" s="162" customFormat="1" ht="55.25" customHeight="1">
      <c r="A174" s="51" t="s">
        <v>705</v>
      </c>
      <c r="B174" s="52" t="s">
        <v>65</v>
      </c>
      <c r="C174" s="52" t="s">
        <v>706</v>
      </c>
      <c r="D174" s="160" t="s">
        <v>707</v>
      </c>
      <c r="E174" s="7" t="s">
        <v>74</v>
      </c>
      <c r="F174" s="7">
        <v>56</v>
      </c>
      <c r="G174" s="7" t="s">
        <v>361</v>
      </c>
      <c r="H174" s="7"/>
      <c r="I174" s="186" t="str">
        <f>IF(表格1[[#This Row],[中(M)]]="","",IF(表格1[[#This Row],[計分方式]]="4C+1X",SUM(M174:Q174)+LARGE(R174:V174,1)&amp;"@",""))</f>
        <v/>
      </c>
      <c r="J174" s="186" t="str">
        <f>IF(表格1[[#This Row],[中(M)]]="","",IF(表格1[[#This Row],[計分方式]]="4C+2X",SUM(M174:Q174)+LARGE(R174:W174,1)+LARGE(R174:W174,2)&amp;"@",""))</f>
        <v/>
      </c>
      <c r="K174" s="186" t="str">
        <f>IF(表格1[[#This Row],[中(M)]]="","",IF(表格1[[#This Row],[計分方式]]="Best5",LARGE((N174,O174,P174,Q174,R174,S174,T174,U174,V174),1)+LARGE((N174,O174,P174,Q174,R174,S174,T174,U174,V174),2)+LARGE((N174,O174,P174,Q174,R174,S174,T174,U174,V174),3)+LARGE((N174,O174,P174,Q174,R174,S174,T174,U174,V174),4)+LARGE((N174,O174,P174,Q174,R174,S174,T174,U174,V174),5)&amp;"@",""))</f>
        <v>25@</v>
      </c>
      <c r="L174" s="186" t="str">
        <f>IF(表格1[[#This Row],[中(M)]]="","",IF(表格1[[#This Row],[計分方式]]="Best6",LARGE((N174,O174,P174,Q174,R174,S174,T174,U174,V174),1)+LARGE((N174,O174,P174,Q174,R174,S174,T174,U174,V174),2)+LARGE((N174,O174,P174,Q174,R174,S174,T174,U174,V174),3)+LARGE((N174,O174,P174,Q174,R174,S174,T174,U174,V174),4)+LARGE((N174,O174,P174,Q174,R174,S174,T174,U174,V174),5)+LARGE((N174,O174,P174,Q174,R174,S174,T174,U174,V174),6)&amp;"@",""))</f>
        <v/>
      </c>
      <c r="M174" s="7"/>
      <c r="N174" s="7">
        <v>5</v>
      </c>
      <c r="O174" s="7">
        <v>6</v>
      </c>
      <c r="P174" s="7">
        <v>4</v>
      </c>
      <c r="Q174" s="7">
        <v>5</v>
      </c>
      <c r="R174" s="7">
        <v>5</v>
      </c>
      <c r="S174" s="7">
        <v>4</v>
      </c>
      <c r="T174" s="7">
        <v>4</v>
      </c>
      <c r="U174" s="7"/>
      <c r="V174" s="7"/>
      <c r="W174" s="186" t="str">
        <f>IF(表格1[[#This Row],[中(LQ)]]="","",IF(表格1[[#This Row],[計分方式]]="4C+1X",SUM(AA174:AE174)+LARGE(AF174:AJ174,1)&amp;"@",""))</f>
        <v/>
      </c>
      <c r="X174" s="186" t="str">
        <f>IF(表格1[[#This Row],[中(LQ)]]="","",IF(表格1[[#This Row],[計分方式]]="4C+2X",SUM(AA174:AE174)+LARGE(AF174:AJ174,1)+LARGE(AF174:AJ174,2)&amp;"@",""))</f>
        <v/>
      </c>
      <c r="Y174" s="186" t="str">
        <f>IF(表格1[[#This Row],[中(LQ)]]="","",IF(表格1[[#This Row],[計分方式]]="Best5",LARGE((AB174,AC174,AD174,AE174,AF174,AG174,AH174,AI174,AJ174),1)+LARGE((AB174,AC174,AD174,AE174,AF174,AG174,AH174,AI174,AJ174),2)+LARGE((AB174,AC174,AD174,AE174,AF174,AG174,AH174,AI174,AJ174),3)+LARGE((AB174,AC174,AD174,AE174,AF174,AG174,AH174,AI174,AJ174),4)+LARGE((AB174,AC174,AD174,AE174,AF174,AG174,AH174,AI174,AJ174),5)&amp;"@",""))</f>
        <v>25@</v>
      </c>
      <c r="Z174" s="186" t="str">
        <f>IF(表格1[[#This Row],[中(LQ)]]="","",IF(表格1[[#This Row],[計分方式]]="Best6",LARGE((AB174,AC174,AD174,AE174,AF174,AG174,AH174,AI174,AJ174),1)+LARGE((AB174,AC174,AD174,AE174,AF174,AG174,AH174,AI174,AJ174),2)+LARGE((AB174,AC174,AD174,AE174,AF174,AG174,AH174,AI174,AJ174),3)+LARGE((AB174,AC174,AD174,AE174,AF174,AG174,AH174,AI174,AJ174),4)+LARGE((AB174,AC174,AD174,AE174,AF174,AG174,AH174,AI174,AJ174),5)+LARGE((AB174,AC174,AD174,AE174,AF174,AG174,AH174,AI174,AJ174),6)&amp;"@",""))</f>
        <v/>
      </c>
      <c r="AA174" s="7"/>
      <c r="AB174" s="7">
        <v>5</v>
      </c>
      <c r="AC174" s="7">
        <v>5</v>
      </c>
      <c r="AD174" s="7">
        <v>4</v>
      </c>
      <c r="AE174" s="7">
        <v>4</v>
      </c>
      <c r="AF174" s="7">
        <v>6</v>
      </c>
      <c r="AG174" s="7">
        <v>5</v>
      </c>
      <c r="AH174" s="7"/>
      <c r="AI174" s="7"/>
      <c r="AJ174" s="7" t="s">
        <v>117</v>
      </c>
      <c r="AK174" s="161" t="s">
        <v>1717</v>
      </c>
    </row>
    <row r="175" spans="1:37" s="162" customFormat="1" ht="55.25" customHeight="1">
      <c r="A175" s="51" t="s">
        <v>708</v>
      </c>
      <c r="B175" s="52" t="s">
        <v>65</v>
      </c>
      <c r="C175" s="52" t="s">
        <v>709</v>
      </c>
      <c r="D175" s="160" t="s">
        <v>710</v>
      </c>
      <c r="E175" s="7" t="s">
        <v>73</v>
      </c>
      <c r="F175" s="7">
        <v>45</v>
      </c>
      <c r="G175" s="7" t="s">
        <v>361</v>
      </c>
      <c r="H175" s="7"/>
      <c r="I175" s="186" t="str">
        <f>IF(表格1[[#This Row],[中(M)]]="","",IF(表格1[[#This Row],[計分方式]]="4C+1X",SUM(M175:Q175)+LARGE(R175:V175,1)&amp;"@",""))</f>
        <v/>
      </c>
      <c r="J175" s="186" t="str">
        <f>IF(表格1[[#This Row],[中(M)]]="","",IF(表格1[[#This Row],[計分方式]]="4C+2X",SUM(M175:Q175)+LARGE(R175:W175,1)+LARGE(R175:W175,2)&amp;"@",""))</f>
        <v/>
      </c>
      <c r="K175" s="186" t="str">
        <f>IF(表格1[[#This Row],[中(M)]]="","",IF(表格1[[#This Row],[計分方式]]="Best5",LARGE((N175,O175,P175,Q175,R175,S175,T175,U175,V175),1)+LARGE((N175,O175,P175,Q175,R175,S175,T175,U175,V175),2)+LARGE((N175,O175,P175,Q175,R175,S175,T175,U175,V175),3)+LARGE((N175,O175,P175,Q175,R175,S175,T175,U175,V175),4)+LARGE((N175,O175,P175,Q175,R175,S175,T175,U175,V175),5)&amp;"@",""))</f>
        <v>26@</v>
      </c>
      <c r="L175" s="186" t="str">
        <f>IF(表格1[[#This Row],[中(M)]]="","",IF(表格1[[#This Row],[計分方式]]="Best6",LARGE((N175,O175,P175,Q175,R175,S175,T175,U175,V175),1)+LARGE((N175,O175,P175,Q175,R175,S175,T175,U175,V175),2)+LARGE((N175,O175,P175,Q175,R175,S175,T175,U175,V175),3)+LARGE((N175,O175,P175,Q175,R175,S175,T175,U175,V175),4)+LARGE((N175,O175,P175,Q175,R175,S175,T175,U175,V175),5)+LARGE((N175,O175,P175,Q175,R175,S175,T175,U175,V175),6)&amp;"@",""))</f>
        <v/>
      </c>
      <c r="M175" s="7"/>
      <c r="N175" s="7">
        <v>4</v>
      </c>
      <c r="O175" s="7">
        <v>5</v>
      </c>
      <c r="P175" s="7">
        <v>5</v>
      </c>
      <c r="Q175" s="7">
        <v>5</v>
      </c>
      <c r="R175" s="7">
        <v>6</v>
      </c>
      <c r="S175" s="7">
        <v>5</v>
      </c>
      <c r="T175" s="7">
        <v>5</v>
      </c>
      <c r="U175" s="7"/>
      <c r="V175" s="7">
        <v>5</v>
      </c>
      <c r="W175" s="186" t="str">
        <f>IF(表格1[[#This Row],[中(LQ)]]="","",IF(表格1[[#This Row],[計分方式]]="4C+1X",SUM(AA175:AE175)+LARGE(AF175:AJ175,1)&amp;"@",""))</f>
        <v/>
      </c>
      <c r="X175" s="186" t="str">
        <f>IF(表格1[[#This Row],[中(LQ)]]="","",IF(表格1[[#This Row],[計分方式]]="4C+2X",SUM(AA175:AE175)+LARGE(AF175:AJ175,1)+LARGE(AF175:AJ175,2)&amp;"@",""))</f>
        <v/>
      </c>
      <c r="Y175" s="186" t="str">
        <f>IF(表格1[[#This Row],[中(LQ)]]="","",IF(表格1[[#This Row],[計分方式]]="Best5",LARGE((AB175,AC175,AD175,AE175,AF175,AG175,AH175,AI175,AJ175),1)+LARGE((AB175,AC175,AD175,AE175,AF175,AG175,AH175,AI175,AJ175),2)+LARGE((AB175,AC175,AD175,AE175,AF175,AG175,AH175,AI175,AJ175),3)+LARGE((AB175,AC175,AD175,AE175,AF175,AG175,AH175,AI175,AJ175),4)+LARGE((AB175,AC175,AD175,AE175,AF175,AG175,AH175,AI175,AJ175),5)&amp;"@",""))</f>
        <v>25@</v>
      </c>
      <c r="Z175" s="186" t="str">
        <f>IF(表格1[[#This Row],[中(LQ)]]="","",IF(表格1[[#This Row],[計分方式]]="Best6",LARGE((AB175,AC175,AD175,AE175,AF175,AG175,AH175,AI175,AJ175),1)+LARGE((AB175,AC175,AD175,AE175,AF175,AG175,AH175,AI175,AJ175),2)+LARGE((AB175,AC175,AD175,AE175,AF175,AG175,AH175,AI175,AJ175),3)+LARGE((AB175,AC175,AD175,AE175,AF175,AG175,AH175,AI175,AJ175),4)+LARGE((AB175,AC175,AD175,AE175,AF175,AG175,AH175,AI175,AJ175),5)+LARGE((AB175,AC175,AD175,AE175,AF175,AG175,AH175,AI175,AJ175),6)&amp;"@",""))</f>
        <v/>
      </c>
      <c r="AA175" s="7"/>
      <c r="AB175" s="7">
        <v>5</v>
      </c>
      <c r="AC175" s="7">
        <v>5</v>
      </c>
      <c r="AD175" s="7">
        <v>4</v>
      </c>
      <c r="AE175" s="7">
        <v>5</v>
      </c>
      <c r="AF175" s="7">
        <v>5</v>
      </c>
      <c r="AG175" s="7">
        <v>5</v>
      </c>
      <c r="AH175" s="7">
        <v>4</v>
      </c>
      <c r="AI175" s="7"/>
      <c r="AJ175" s="7"/>
      <c r="AK175" s="161" t="s">
        <v>1718</v>
      </c>
    </row>
    <row r="176" spans="1:37" s="162" customFormat="1" ht="55.25" customHeight="1">
      <c r="A176" s="51" t="s">
        <v>711</v>
      </c>
      <c r="B176" s="52" t="s">
        <v>65</v>
      </c>
      <c r="C176" s="52" t="s">
        <v>712</v>
      </c>
      <c r="D176" s="160" t="s">
        <v>713</v>
      </c>
      <c r="E176" s="7" t="s">
        <v>73</v>
      </c>
      <c r="F176" s="7">
        <v>38</v>
      </c>
      <c r="G176" s="7" t="s">
        <v>361</v>
      </c>
      <c r="H176" s="7"/>
      <c r="I176" s="186" t="str">
        <f>IF(表格1[[#This Row],[中(M)]]="","",IF(表格1[[#This Row],[計分方式]]="4C+1X",SUM(M176:Q176)+LARGE(R176:V176,1)&amp;"@",""))</f>
        <v/>
      </c>
      <c r="J176" s="186" t="str">
        <f>IF(表格1[[#This Row],[中(M)]]="","",IF(表格1[[#This Row],[計分方式]]="4C+2X",SUM(M176:Q176)+LARGE(R176:W176,1)+LARGE(R176:W176,2)&amp;"@",""))</f>
        <v/>
      </c>
      <c r="K176" s="186" t="str">
        <f>IF(表格1[[#This Row],[中(M)]]="","",IF(表格1[[#This Row],[計分方式]]="Best5",LARGE((N176,O176,P176,Q176,R176,S176,T176,U176,V176),1)+LARGE((N176,O176,P176,Q176,R176,S176,T176,U176,V176),2)+LARGE((N176,O176,P176,Q176,R176,S176,T176,U176,V176),3)+LARGE((N176,O176,P176,Q176,R176,S176,T176,U176,V176),4)+LARGE((N176,O176,P176,Q176,R176,S176,T176,U176,V176),5)&amp;"@",""))</f>
        <v>22@</v>
      </c>
      <c r="L176" s="186" t="str">
        <f>IF(表格1[[#This Row],[中(M)]]="","",IF(表格1[[#This Row],[計分方式]]="Best6",LARGE((N176,O176,P176,Q176,R176,S176,T176,U176,V176),1)+LARGE((N176,O176,P176,Q176,R176,S176,T176,U176,V176),2)+LARGE((N176,O176,P176,Q176,R176,S176,T176,U176,V176),3)+LARGE((N176,O176,P176,Q176,R176,S176,T176,U176,V176),4)+LARGE((N176,O176,P176,Q176,R176,S176,T176,U176,V176),5)+LARGE((N176,O176,P176,Q176,R176,S176,T176,U176,V176),6)&amp;"@",""))</f>
        <v/>
      </c>
      <c r="M176" s="7"/>
      <c r="N176" s="7">
        <v>4</v>
      </c>
      <c r="O176" s="7">
        <v>4</v>
      </c>
      <c r="P176" s="7">
        <v>5</v>
      </c>
      <c r="Q176" s="7">
        <v>5</v>
      </c>
      <c r="R176" s="7">
        <v>4</v>
      </c>
      <c r="S176" s="7">
        <v>4</v>
      </c>
      <c r="T176" s="7"/>
      <c r="U176" s="7"/>
      <c r="V176" s="7" t="s">
        <v>117</v>
      </c>
      <c r="W176" s="186" t="str">
        <f>IF(表格1[[#This Row],[中(LQ)]]="","",IF(表格1[[#This Row],[計分方式]]="4C+1X",SUM(AA176:AE176)+LARGE(AF176:AJ176,1)&amp;"@",""))</f>
        <v/>
      </c>
      <c r="X176" s="186" t="str">
        <f>IF(表格1[[#This Row],[中(LQ)]]="","",IF(表格1[[#This Row],[計分方式]]="4C+2X",SUM(AA176:AE176)+LARGE(AF176:AJ176,1)+LARGE(AF176:AJ176,2)&amp;"@",""))</f>
        <v/>
      </c>
      <c r="Y176" s="186" t="str">
        <f>IF(表格1[[#This Row],[中(LQ)]]="","",IF(表格1[[#This Row],[計分方式]]="Best5",LARGE((AB176,AC176,AD176,AE176,AF176,AG176,AH176,AI176,AJ176),1)+LARGE((AB176,AC176,AD176,AE176,AF176,AG176,AH176,AI176,AJ176),2)+LARGE((AB176,AC176,AD176,AE176,AF176,AG176,AH176,AI176,AJ176),3)+LARGE((AB176,AC176,AD176,AE176,AF176,AG176,AH176,AI176,AJ176),4)+LARGE((AB176,AC176,AD176,AE176,AF176,AG176,AH176,AI176,AJ176),5)&amp;"@",""))</f>
        <v>22@</v>
      </c>
      <c r="Z176" s="186" t="str">
        <f>IF(表格1[[#This Row],[中(LQ)]]="","",IF(表格1[[#This Row],[計分方式]]="Best6",LARGE((AB176,AC176,AD176,AE176,AF176,AG176,AH176,AI176,AJ176),1)+LARGE((AB176,AC176,AD176,AE176,AF176,AG176,AH176,AI176,AJ176),2)+LARGE((AB176,AC176,AD176,AE176,AF176,AG176,AH176,AI176,AJ176),3)+LARGE((AB176,AC176,AD176,AE176,AF176,AG176,AH176,AI176,AJ176),4)+LARGE((AB176,AC176,AD176,AE176,AF176,AG176,AH176,AI176,AJ176),5)+LARGE((AB176,AC176,AD176,AE176,AF176,AG176,AH176,AI176,AJ176),6)&amp;"@",""))</f>
        <v/>
      </c>
      <c r="AA176" s="7"/>
      <c r="AB176" s="7">
        <v>4</v>
      </c>
      <c r="AC176" s="7">
        <v>4</v>
      </c>
      <c r="AD176" s="7">
        <v>4</v>
      </c>
      <c r="AE176" s="7">
        <v>4</v>
      </c>
      <c r="AF176" s="7">
        <v>6</v>
      </c>
      <c r="AG176" s="7">
        <v>4</v>
      </c>
      <c r="AH176" s="7"/>
      <c r="AI176" s="7"/>
      <c r="AJ176" s="7" t="s">
        <v>117</v>
      </c>
      <c r="AK176" s="161" t="s">
        <v>1719</v>
      </c>
    </row>
    <row r="177" spans="1:37" s="162" customFormat="1" ht="55.25" customHeight="1">
      <c r="A177" s="51" t="s">
        <v>714</v>
      </c>
      <c r="B177" s="52" t="s">
        <v>65</v>
      </c>
      <c r="C177" s="52" t="s">
        <v>715</v>
      </c>
      <c r="D177" s="160" t="s">
        <v>716</v>
      </c>
      <c r="E177" s="7" t="s">
        <v>73</v>
      </c>
      <c r="F177" s="7">
        <v>19</v>
      </c>
      <c r="G177" s="7" t="s">
        <v>361</v>
      </c>
      <c r="H177" s="7"/>
      <c r="I177" s="186" t="str">
        <f>IF(表格1[[#This Row],[中(M)]]="","",IF(表格1[[#This Row],[計分方式]]="4C+1X",SUM(M177:Q177)+LARGE(R177:V177,1)&amp;"@",""))</f>
        <v/>
      </c>
      <c r="J177" s="186" t="str">
        <f>IF(表格1[[#This Row],[中(M)]]="","",IF(表格1[[#This Row],[計分方式]]="4C+2X",SUM(M177:Q177)+LARGE(R177:W177,1)+LARGE(R177:W177,2)&amp;"@",""))</f>
        <v/>
      </c>
      <c r="K177" s="186" t="str">
        <f>IF(表格1[[#This Row],[中(M)]]="","",IF(表格1[[#This Row],[計分方式]]="Best5",LARGE((N177,O177,P177,Q177,R177,S177,T177,U177,V177),1)+LARGE((N177,O177,P177,Q177,R177,S177,T177,U177,V177),2)+LARGE((N177,O177,P177,Q177,R177,S177,T177,U177,V177),3)+LARGE((N177,O177,P177,Q177,R177,S177,T177,U177,V177),4)+LARGE((N177,O177,P177,Q177,R177,S177,T177,U177,V177),5)&amp;"@",""))</f>
        <v>23@</v>
      </c>
      <c r="L177" s="186" t="str">
        <f>IF(表格1[[#This Row],[中(M)]]="","",IF(表格1[[#This Row],[計分方式]]="Best6",LARGE((N177,O177,P177,Q177,R177,S177,T177,U177,V177),1)+LARGE((N177,O177,P177,Q177,R177,S177,T177,U177,V177),2)+LARGE((N177,O177,P177,Q177,R177,S177,T177,U177,V177),3)+LARGE((N177,O177,P177,Q177,R177,S177,T177,U177,V177),4)+LARGE((N177,O177,P177,Q177,R177,S177,T177,U177,V177),5)+LARGE((N177,O177,P177,Q177,R177,S177,T177,U177,V177),6)&amp;"@",""))</f>
        <v/>
      </c>
      <c r="M177" s="7"/>
      <c r="N177" s="7">
        <v>5</v>
      </c>
      <c r="O177" s="7">
        <v>5</v>
      </c>
      <c r="P177" s="7">
        <v>4</v>
      </c>
      <c r="Q177" s="7">
        <v>3</v>
      </c>
      <c r="R177" s="7">
        <v>5</v>
      </c>
      <c r="S177" s="7">
        <v>4</v>
      </c>
      <c r="T177" s="7">
        <v>4</v>
      </c>
      <c r="U177" s="7"/>
      <c r="V177" s="7"/>
      <c r="W177" s="186" t="str">
        <f>IF(表格1[[#This Row],[中(LQ)]]="","",IF(表格1[[#This Row],[計分方式]]="4C+1X",SUM(AA177:AE177)+LARGE(AF177:AJ177,1)&amp;"@",""))</f>
        <v/>
      </c>
      <c r="X177" s="186" t="str">
        <f>IF(表格1[[#This Row],[中(LQ)]]="","",IF(表格1[[#This Row],[計分方式]]="4C+2X",SUM(AA177:AE177)+LARGE(AF177:AJ177,1)+LARGE(AF177:AJ177,2)&amp;"@",""))</f>
        <v/>
      </c>
      <c r="Y177" s="186" t="str">
        <f>IF(表格1[[#This Row],[中(LQ)]]="","",IF(表格1[[#This Row],[計分方式]]="Best5",LARGE((AB177,AC177,AD177,AE177,AF177,AG177,AH177,AI177,AJ177),1)+LARGE((AB177,AC177,AD177,AE177,AF177,AG177,AH177,AI177,AJ177),2)+LARGE((AB177,AC177,AD177,AE177,AF177,AG177,AH177,AI177,AJ177),3)+LARGE((AB177,AC177,AD177,AE177,AF177,AG177,AH177,AI177,AJ177),4)+LARGE((AB177,AC177,AD177,AE177,AF177,AG177,AH177,AI177,AJ177),5)&amp;"@",""))</f>
        <v>22@</v>
      </c>
      <c r="Z177" s="186" t="str">
        <f>IF(表格1[[#This Row],[中(LQ)]]="","",IF(表格1[[#This Row],[計分方式]]="Best6",LARGE((AB177,AC177,AD177,AE177,AF177,AG177,AH177,AI177,AJ177),1)+LARGE((AB177,AC177,AD177,AE177,AF177,AG177,AH177,AI177,AJ177),2)+LARGE((AB177,AC177,AD177,AE177,AF177,AG177,AH177,AI177,AJ177),3)+LARGE((AB177,AC177,AD177,AE177,AF177,AG177,AH177,AI177,AJ177),4)+LARGE((AB177,AC177,AD177,AE177,AF177,AG177,AH177,AI177,AJ177),5)+LARGE((AB177,AC177,AD177,AE177,AF177,AG177,AH177,AI177,AJ177),6)&amp;"@",""))</f>
        <v/>
      </c>
      <c r="AA177" s="7"/>
      <c r="AB177" s="7">
        <v>4</v>
      </c>
      <c r="AC177" s="7">
        <v>5</v>
      </c>
      <c r="AD177" s="7">
        <v>5</v>
      </c>
      <c r="AE177" s="7">
        <v>4</v>
      </c>
      <c r="AF177" s="7">
        <v>4</v>
      </c>
      <c r="AG177" s="7">
        <v>4</v>
      </c>
      <c r="AH177" s="7" t="s">
        <v>117</v>
      </c>
      <c r="AI177" s="7"/>
      <c r="AJ177" s="7"/>
      <c r="AK177" s="161" t="s">
        <v>1720</v>
      </c>
    </row>
    <row r="178" spans="1:37" s="162" customFormat="1" ht="55.25" customHeight="1">
      <c r="A178" s="51" t="s">
        <v>717</v>
      </c>
      <c r="B178" s="52" t="s">
        <v>65</v>
      </c>
      <c r="C178" s="52" t="s">
        <v>718</v>
      </c>
      <c r="D178" s="160" t="s">
        <v>719</v>
      </c>
      <c r="E178" s="7" t="s">
        <v>73</v>
      </c>
      <c r="F178" s="7">
        <v>19</v>
      </c>
      <c r="G178" s="7" t="s">
        <v>361</v>
      </c>
      <c r="H178" s="7"/>
      <c r="I178" s="186" t="str">
        <f>IF(表格1[[#This Row],[中(M)]]="","",IF(表格1[[#This Row],[計分方式]]="4C+1X",SUM(M178:Q178)+LARGE(R178:V178,1)&amp;"@",""))</f>
        <v/>
      </c>
      <c r="J178" s="186" t="str">
        <f>IF(表格1[[#This Row],[中(M)]]="","",IF(表格1[[#This Row],[計分方式]]="4C+2X",SUM(M178:Q178)+LARGE(R178:W178,1)+LARGE(R178:W178,2)&amp;"@",""))</f>
        <v/>
      </c>
      <c r="K178" s="186" t="str">
        <f>IF(表格1[[#This Row],[中(M)]]="","",IF(表格1[[#This Row],[計分方式]]="Best5",LARGE((N178,O178,P178,Q178,R178,S178,T178,U178,V178),1)+LARGE((N178,O178,P178,Q178,R178,S178,T178,U178,V178),2)+LARGE((N178,O178,P178,Q178,R178,S178,T178,U178,V178),3)+LARGE((N178,O178,P178,Q178,R178,S178,T178,U178,V178),4)+LARGE((N178,O178,P178,Q178,R178,S178,T178,U178,V178),5)&amp;"@",""))</f>
        <v>24@</v>
      </c>
      <c r="L178" s="186" t="str">
        <f>IF(表格1[[#This Row],[中(M)]]="","",IF(表格1[[#This Row],[計分方式]]="Best6",LARGE((N178,O178,P178,Q178,R178,S178,T178,U178,V178),1)+LARGE((N178,O178,P178,Q178,R178,S178,T178,U178,V178),2)+LARGE((N178,O178,P178,Q178,R178,S178,T178,U178,V178),3)+LARGE((N178,O178,P178,Q178,R178,S178,T178,U178,V178),4)+LARGE((N178,O178,P178,Q178,R178,S178,T178,U178,V178),5)+LARGE((N178,O178,P178,Q178,R178,S178,T178,U178,V178),6)&amp;"@",""))</f>
        <v/>
      </c>
      <c r="M178" s="7"/>
      <c r="N178" s="7">
        <v>5</v>
      </c>
      <c r="O178" s="7">
        <v>4</v>
      </c>
      <c r="P178" s="7">
        <v>5</v>
      </c>
      <c r="Q178" s="7">
        <v>4</v>
      </c>
      <c r="R178" s="7">
        <v>5</v>
      </c>
      <c r="S178" s="7">
        <v>5</v>
      </c>
      <c r="T178" s="7"/>
      <c r="U178" s="7"/>
      <c r="V178" s="7"/>
      <c r="W178" s="186" t="str">
        <f>IF(表格1[[#This Row],[中(LQ)]]="","",IF(表格1[[#This Row],[計分方式]]="4C+1X",SUM(AA178:AE178)+LARGE(AF178:AJ178,1)&amp;"@",""))</f>
        <v/>
      </c>
      <c r="X178" s="186" t="str">
        <f>IF(表格1[[#This Row],[中(LQ)]]="","",IF(表格1[[#This Row],[計分方式]]="4C+2X",SUM(AA178:AE178)+LARGE(AF178:AJ178,1)+LARGE(AF178:AJ178,2)&amp;"@",""))</f>
        <v/>
      </c>
      <c r="Y178" s="186" t="str">
        <f>IF(表格1[[#This Row],[中(LQ)]]="","",IF(表格1[[#This Row],[計分方式]]="Best5",LARGE((AB178,AC178,AD178,AE178,AF178,AG178,AH178,AI178,AJ178),1)+LARGE((AB178,AC178,AD178,AE178,AF178,AG178,AH178,AI178,AJ178),2)+LARGE((AB178,AC178,AD178,AE178,AF178,AG178,AH178,AI178,AJ178),3)+LARGE((AB178,AC178,AD178,AE178,AF178,AG178,AH178,AI178,AJ178),4)+LARGE((AB178,AC178,AD178,AE178,AF178,AG178,AH178,AI178,AJ178),5)&amp;"@",""))</f>
        <v>23@</v>
      </c>
      <c r="Z178" s="186" t="str">
        <f>IF(表格1[[#This Row],[中(LQ)]]="","",IF(表格1[[#This Row],[計分方式]]="Best6",LARGE((AB178,AC178,AD178,AE178,AF178,AG178,AH178,AI178,AJ178),1)+LARGE((AB178,AC178,AD178,AE178,AF178,AG178,AH178,AI178,AJ178),2)+LARGE((AB178,AC178,AD178,AE178,AF178,AG178,AH178,AI178,AJ178),3)+LARGE((AB178,AC178,AD178,AE178,AF178,AG178,AH178,AI178,AJ178),4)+LARGE((AB178,AC178,AD178,AE178,AF178,AG178,AH178,AI178,AJ178),5)+LARGE((AB178,AC178,AD178,AE178,AF178,AG178,AH178,AI178,AJ178),6)&amp;"@",""))</f>
        <v/>
      </c>
      <c r="AA178" s="7"/>
      <c r="AB178" s="7">
        <v>4</v>
      </c>
      <c r="AC178" s="7">
        <v>4</v>
      </c>
      <c r="AD178" s="7">
        <v>5</v>
      </c>
      <c r="AE178" s="7">
        <v>4</v>
      </c>
      <c r="AF178" s="7">
        <v>5</v>
      </c>
      <c r="AG178" s="7">
        <v>5</v>
      </c>
      <c r="AH178" s="7" t="s">
        <v>117</v>
      </c>
      <c r="AI178" s="7"/>
      <c r="AJ178" s="7"/>
      <c r="AK178" s="161" t="s">
        <v>720</v>
      </c>
    </row>
    <row r="179" spans="1:37" s="162" customFormat="1" ht="55.25" customHeight="1">
      <c r="A179" s="51" t="s">
        <v>721</v>
      </c>
      <c r="B179" s="52" t="s">
        <v>65</v>
      </c>
      <c r="C179" s="52" t="s">
        <v>187</v>
      </c>
      <c r="D179" s="160" t="s">
        <v>722</v>
      </c>
      <c r="E179" s="7" t="s">
        <v>73</v>
      </c>
      <c r="F179" s="7">
        <v>73</v>
      </c>
      <c r="G179" s="7" t="s">
        <v>314</v>
      </c>
      <c r="H179" s="7"/>
      <c r="I179" s="186" t="str">
        <f>IF(表格1[[#This Row],[中(M)]]="","",IF(表格1[[#This Row],[計分方式]]="4C+1X",SUM(M179:Q179)+LARGE(R179:V179,1)&amp;"@",""))</f>
        <v/>
      </c>
      <c r="J179" s="186">
        <v>29</v>
      </c>
      <c r="K179" s="186" t="str">
        <f>IF(表格1[[#This Row],[中(M)]]="","",IF(表格1[[#This Row],[計分方式]]="Best5",LARGE((N179,O179,P179,Q179,R179,S179,T179,U179,V179),1)+LARGE((N179,O179,P179,Q179,R179,S179,T179,U179,V179),2)+LARGE((N179,O179,P179,Q179,R179,S179,T179,U179,V179),3)+LARGE((N179,O179,P179,Q179,R179,S179,T179,U179,V179),4)+LARGE((N179,O179,P179,Q179,R179,S179,T179,U179,V179),5)&amp;"@",""))</f>
        <v/>
      </c>
      <c r="L179" s="186" t="str">
        <f>IF(表格1[[#This Row],[中(M)]]="","",IF(表格1[[#This Row],[計分方式]]="Best6",LARGE((N179,O179,P179,Q179,R179,S179,T179,U179,V179),1)+LARGE((N179,O179,P179,Q179,R179,S179,T179,U179,V179),2)+LARGE((N179,O179,P179,Q179,R179,S179,T179,U179,V179),3)+LARGE((N179,O179,P179,Q179,R179,S179,T179,U179,V179),4)+LARGE((N179,O179,P179,Q179,R179,S179,T179,U179,V179),5)+LARGE((N179,O179,P179,Q179,R179,S179,T179,U179,V179),6)&amp;"@",""))</f>
        <v/>
      </c>
      <c r="M179" s="7"/>
      <c r="N179" s="7">
        <v>5</v>
      </c>
      <c r="O179" s="7">
        <v>6</v>
      </c>
      <c r="P179" s="7">
        <v>4</v>
      </c>
      <c r="Q179" s="7">
        <v>4</v>
      </c>
      <c r="R179" s="7">
        <v>5</v>
      </c>
      <c r="S179" s="7">
        <v>5</v>
      </c>
      <c r="T179" s="7">
        <v>5</v>
      </c>
      <c r="U179" s="7"/>
      <c r="V179" s="7" t="s">
        <v>117</v>
      </c>
      <c r="W179" s="186" t="str">
        <f>IF(表格1[[#This Row],[中(LQ)]]="","",IF(表格1[[#This Row],[計分方式]]="4C+1X",SUM(AA179:AE179)+LARGE(AF179:AJ179,1)&amp;"@",""))</f>
        <v/>
      </c>
      <c r="X179" s="186">
        <v>28</v>
      </c>
      <c r="Y179" s="186" t="str">
        <f>IF(表格1[[#This Row],[中(LQ)]]="","",IF(表格1[[#This Row],[計分方式]]="Best5",LARGE((AB179,AC179,AD179,AE179,AF179,AG179,AH179,AI179,AJ179),1)+LARGE((AB179,AC179,AD179,AE179,AF179,AG179,AH179,AI179,AJ179),2)+LARGE((AB179,AC179,AD179,AE179,AF179,AG179,AH179,AI179,AJ179),3)+LARGE((AB179,AC179,AD179,AE179,AF179,AG179,AH179,AI179,AJ179),4)+LARGE((AB179,AC179,AD179,AE179,AF179,AG179,AH179,AI179,AJ179),5)&amp;"@",""))</f>
        <v/>
      </c>
      <c r="Z179" s="186" t="str">
        <f>IF(表格1[[#This Row],[中(LQ)]]="","",IF(表格1[[#This Row],[計分方式]]="Best6",LARGE((AB179,AC179,AD179,AE179,AF179,AG179,AH179,AI179,AJ179),1)+LARGE((AB179,AC179,AD179,AE179,AF179,AG179,AH179,AI179,AJ179),2)+LARGE((AB179,AC179,AD179,AE179,AF179,AG179,AH179,AI179,AJ179),3)+LARGE((AB179,AC179,AD179,AE179,AF179,AG179,AH179,AI179,AJ179),4)+LARGE((AB179,AC179,AD179,AE179,AF179,AG179,AH179,AI179,AJ179),5)+LARGE((AB179,AC179,AD179,AE179,AF179,AG179,AH179,AI179,AJ179),6)&amp;"@",""))</f>
        <v/>
      </c>
      <c r="AA179" s="7"/>
      <c r="AB179" s="7">
        <v>5</v>
      </c>
      <c r="AC179" s="7">
        <v>6</v>
      </c>
      <c r="AD179" s="7">
        <v>4</v>
      </c>
      <c r="AE179" s="7">
        <v>4</v>
      </c>
      <c r="AF179" s="7">
        <v>5</v>
      </c>
      <c r="AG179" s="7">
        <v>4</v>
      </c>
      <c r="AH179" s="7">
        <v>3</v>
      </c>
      <c r="AI179" s="7"/>
      <c r="AJ179" s="7" t="s">
        <v>117</v>
      </c>
      <c r="AK179" s="161" t="s">
        <v>1721</v>
      </c>
    </row>
    <row r="180" spans="1:37" s="162" customFormat="1" ht="55.25" customHeight="1">
      <c r="A180" s="51" t="s">
        <v>723</v>
      </c>
      <c r="B180" s="52" t="s">
        <v>724</v>
      </c>
      <c r="C180" s="52" t="s">
        <v>725</v>
      </c>
      <c r="D180" s="160" t="s">
        <v>726</v>
      </c>
      <c r="E180" s="7" t="s">
        <v>73</v>
      </c>
      <c r="F180" s="7">
        <v>21</v>
      </c>
      <c r="G180" s="7" t="s">
        <v>1741</v>
      </c>
      <c r="H180" s="7"/>
      <c r="I180" s="186" t="str">
        <f>IF(表格1[[#This Row],[中(M)]]="","",IF(表格1[[#This Row],[計分方式]]="4C+1X",SUM(M180:Q180)+LARGE(R180:V180,1)&amp;"@",""))</f>
        <v/>
      </c>
      <c r="J180" s="186" t="str">
        <f>IF(表格1[[#This Row],[中(M)]]="","",IF(表格1[[#This Row],[計分方式]]="4C+2X",SUM(M180:Q180)+LARGE(R180:W180,1)+LARGE(R180:W180,2)&amp;"@",""))</f>
        <v/>
      </c>
      <c r="K180" s="186" t="str">
        <f>IF(表格1[[#This Row],[中(M)]]="","",IF(表格1[[#This Row],[計分方式]]="Best5",LARGE((N180,O180,P180,Q180,R180,S180,T180,U180,V180),1)+LARGE((N180,O180,P180,Q180,R180,S180,T180,U180,V180),2)+LARGE((N180,O180,P180,Q180,R180,S180,T180,U180,V180),3)+LARGE((N180,O180,P180,Q180,R180,S180,T180,U180,V180),4)+LARGE((N180,O180,P180,Q180,R180,S180,T180,U180,V180),5)&amp;"@",""))</f>
        <v/>
      </c>
      <c r="L180" s="186" t="str">
        <f>IF(表格1[[#This Row],[中(M)]]="","",IF(表格1[[#This Row],[計分方式]]="Best6",LARGE((N180,O180,P180,Q180,R180,S180,T180,U180,V180),1)+LARGE((N180,O180,P180,Q180,R180,S180,T180,U180,V180),2)+LARGE((N180,O180,P180,Q180,R180,S180,T180,U180,V180),3)+LARGE((N180,O180,P180,Q180,R180,S180,T180,U180,V180),4)+LARGE((N180,O180,P180,Q180,R180,S180,T180,U180,V180),5)+LARGE((N180,O180,P180,Q180,R180,S180,T180,U180,V180),6)&amp;"@",""))</f>
        <v/>
      </c>
      <c r="M180" s="7">
        <v>35</v>
      </c>
      <c r="N180" s="7"/>
      <c r="O180" s="7"/>
      <c r="P180" s="7"/>
      <c r="Q180" s="7"/>
      <c r="R180" s="7"/>
      <c r="S180" s="7"/>
      <c r="T180" s="7"/>
      <c r="U180" s="7"/>
      <c r="V180" s="7"/>
      <c r="W180" s="186" t="str">
        <f>IF(表格1[[#This Row],[中(LQ)]]="","",IF(表格1[[#This Row],[計分方式]]="4C+1X",SUM(AA180:AE180)+LARGE(AF180:AJ180,1)&amp;"@",""))</f>
        <v/>
      </c>
      <c r="X180" s="186" t="str">
        <f>IF(表格1[[#This Row],[中(LQ)]]="","",IF(表格1[[#This Row],[計分方式]]="4C+2X",SUM(AA180:AE180)+LARGE(AF180:AJ180,1)+LARGE(AF180:AJ180,2)&amp;"@",""))</f>
        <v/>
      </c>
      <c r="Y180" s="186" t="str">
        <f>IF(表格1[[#This Row],[中(LQ)]]="","",IF(表格1[[#This Row],[計分方式]]="Best5",LARGE((AB180,AC180,AD180,AE180,AF180,AG180,AH180,AI180,AJ180),1)+LARGE((AB180,AC180,AD180,AE180,AF180,AG180,AH180,AI180,AJ180),2)+LARGE((AB180,AC180,AD180,AE180,AF180,AG180,AH180,AI180,AJ180),3)+LARGE((AB180,AC180,AD180,AE180,AF180,AG180,AH180,AI180,AJ180),4)+LARGE((AB180,AC180,AD180,AE180,AF180,AG180,AH180,AI180,AJ180),5)&amp;"@",""))</f>
        <v/>
      </c>
      <c r="Z180" s="186" t="str">
        <f>IF(表格1[[#This Row],[中(LQ)]]="","",IF(表格1[[#This Row],[計分方式]]="Best6",LARGE((AB180,AC180,AD180,AE180,AF180,AG180,AH180,AI180,AJ180),1)+LARGE((AB180,AC180,AD180,AE180,AF180,AG180,AH180,AI180,AJ180),2)+LARGE((AB180,AC180,AD180,AE180,AF180,AG180,AH180,AI180,AJ180),3)+LARGE((AB180,AC180,AD180,AE180,AF180,AG180,AH180,AI180,AJ180),4)+LARGE((AB180,AC180,AD180,AE180,AF180,AG180,AH180,AI180,AJ180),5)+LARGE((AB180,AC180,AD180,AE180,AF180,AG180,AH180,AI180,AJ180),6)&amp;"@",""))</f>
        <v/>
      </c>
      <c r="AA180" s="7">
        <v>33.5</v>
      </c>
      <c r="AB180" s="7"/>
      <c r="AC180" s="7"/>
      <c r="AD180" s="7"/>
      <c r="AE180" s="7"/>
      <c r="AF180" s="7"/>
      <c r="AG180" s="7"/>
      <c r="AH180" s="7"/>
      <c r="AI180" s="7"/>
      <c r="AJ180" s="7"/>
      <c r="AK180" s="161" t="s">
        <v>727</v>
      </c>
    </row>
    <row r="181" spans="1:37" s="162" customFormat="1" ht="55.25" customHeight="1">
      <c r="A181" s="51" t="s">
        <v>728</v>
      </c>
      <c r="B181" s="52" t="s">
        <v>724</v>
      </c>
      <c r="C181" s="52" t="s">
        <v>729</v>
      </c>
      <c r="D181" s="160" t="s">
        <v>730</v>
      </c>
      <c r="E181" s="7" t="s">
        <v>73</v>
      </c>
      <c r="F181" s="7" t="s">
        <v>1743</v>
      </c>
      <c r="G181" s="7" t="s">
        <v>731</v>
      </c>
      <c r="H181" s="7"/>
      <c r="I181" s="186" t="str">
        <f>IF(表格1[[#This Row],[中(M)]]="","",IF(表格1[[#This Row],[計分方式]]="4C+1X",SUM(M181:Q181)+LARGE(R181:V181,1)&amp;"@",""))</f>
        <v/>
      </c>
      <c r="J181" s="186" t="str">
        <f>IF(表格1[[#This Row],[中(M)]]="","",IF(表格1[[#This Row],[計分方式]]="4C+2X",SUM(M181:Q181)+LARGE(R181:W181,1)+LARGE(R181:W181,2)&amp;"@",""))</f>
        <v/>
      </c>
      <c r="K181" s="186" t="str">
        <f>IF(表格1[[#This Row],[中(M)]]="","",IF(表格1[[#This Row],[計分方式]]="Best5",LARGE((N181,O181,P181,Q181,R181,S181,T181,U181,V181),1)+LARGE((N181,O181,P181,Q181,R181,S181,T181,U181,V181),2)+LARGE((N181,O181,P181,Q181,R181,S181,T181,U181,V181),3)+LARGE((N181,O181,P181,Q181,R181,S181,T181,U181,V181),4)+LARGE((N181,O181,P181,Q181,R181,S181,T181,U181,V181),5)&amp;"@",""))</f>
        <v/>
      </c>
      <c r="L181" s="186" t="str">
        <f>IF(表格1[[#This Row],[中(M)]]="","",IF(表格1[[#This Row],[計分方式]]="Best6",LARGE((N181,O181,P181,Q181,R181,S181,T181,U181,V181),1)+LARGE((N181,O181,P181,Q181,R181,S181,T181,U181,V181),2)+LARGE((N181,O181,P181,Q181,R181,S181,T181,U181,V181),3)+LARGE((N181,O181,P181,Q181,R181,S181,T181,U181,V181),4)+LARGE((N181,O181,P181,Q181,R181,S181,T181,U181,V181),5)+LARGE((N181,O181,P181,Q181,R181,S181,T181,U181,V181),6)&amp;"@",""))</f>
        <v/>
      </c>
      <c r="M181" s="7">
        <v>29.5</v>
      </c>
      <c r="N181" s="7"/>
      <c r="O181" s="7"/>
      <c r="P181" s="7"/>
      <c r="Q181" s="7"/>
      <c r="R181" s="7"/>
      <c r="S181" s="7"/>
      <c r="T181" s="7"/>
      <c r="U181" s="7"/>
      <c r="V181" s="7"/>
      <c r="W181" s="186" t="str">
        <f>IF(表格1[[#This Row],[中(LQ)]]="","",IF(表格1[[#This Row],[計分方式]]="4C+1X",SUM(AA181:AE181)+LARGE(AF181:AJ181,1)&amp;"@",""))</f>
        <v/>
      </c>
      <c r="X181" s="186" t="str">
        <f>IF(表格1[[#This Row],[中(LQ)]]="","",IF(表格1[[#This Row],[計分方式]]="4C+2X",SUM(AA181:AE181)+LARGE(AF181:AJ181,1)+LARGE(AF181:AJ181,2)&amp;"@",""))</f>
        <v/>
      </c>
      <c r="Y181" s="186" t="str">
        <f>IF(表格1[[#This Row],[中(LQ)]]="","",IF(表格1[[#This Row],[計分方式]]="Best5",LARGE((AB181,AC181,AD181,AE181,AF181,AG181,AH181,AI181,AJ181),1)+LARGE((AB181,AC181,AD181,AE181,AF181,AG181,AH181,AI181,AJ181),2)+LARGE((AB181,AC181,AD181,AE181,AF181,AG181,AH181,AI181,AJ181),3)+LARGE((AB181,AC181,AD181,AE181,AF181,AG181,AH181,AI181,AJ181),4)+LARGE((AB181,AC181,AD181,AE181,AF181,AG181,AH181,AI181,AJ181),5)&amp;"@",""))</f>
        <v/>
      </c>
      <c r="Z181" s="186" t="str">
        <f>IF(表格1[[#This Row],[中(LQ)]]="","",IF(表格1[[#This Row],[計分方式]]="Best6",LARGE((AB181,AC181,AD181,AE181,AF181,AG181,AH181,AI181,AJ181),1)+LARGE((AB181,AC181,AD181,AE181,AF181,AG181,AH181,AI181,AJ181),2)+LARGE((AB181,AC181,AD181,AE181,AF181,AG181,AH181,AI181,AJ181),3)+LARGE((AB181,AC181,AD181,AE181,AF181,AG181,AH181,AI181,AJ181),4)+LARGE((AB181,AC181,AD181,AE181,AF181,AG181,AH181,AI181,AJ181),5)+LARGE((AB181,AC181,AD181,AE181,AF181,AG181,AH181,AI181,AJ181),6)&amp;"@",""))</f>
        <v/>
      </c>
      <c r="AA181" s="7">
        <v>28</v>
      </c>
      <c r="AB181" s="7"/>
      <c r="AC181" s="7"/>
      <c r="AD181" s="7"/>
      <c r="AE181" s="7"/>
      <c r="AF181" s="7"/>
      <c r="AG181" s="7"/>
      <c r="AH181" s="7"/>
      <c r="AI181" s="7"/>
      <c r="AJ181" s="7"/>
      <c r="AK181" s="161" t="s">
        <v>732</v>
      </c>
    </row>
    <row r="182" spans="1:37" s="162" customFormat="1" ht="55.25" customHeight="1">
      <c r="A182" s="51" t="s">
        <v>733</v>
      </c>
      <c r="B182" s="52" t="s">
        <v>724</v>
      </c>
      <c r="C182" s="52" t="s">
        <v>734</v>
      </c>
      <c r="D182" s="160" t="s">
        <v>735</v>
      </c>
      <c r="E182" s="7" t="s">
        <v>73</v>
      </c>
      <c r="F182" s="7" t="s">
        <v>1743</v>
      </c>
      <c r="G182" s="7" t="s">
        <v>731</v>
      </c>
      <c r="H182" s="7"/>
      <c r="I182" s="186" t="str">
        <f>IF(表格1[[#This Row],[中(M)]]="","",IF(表格1[[#This Row],[計分方式]]="4C+1X",SUM(M182:Q182)+LARGE(R182:V182,1)&amp;"@",""))</f>
        <v/>
      </c>
      <c r="J182" s="186" t="str">
        <f>IF(表格1[[#This Row],[中(M)]]="","",IF(表格1[[#This Row],[計分方式]]="4C+2X",SUM(M182:Q182)+LARGE(R182:W182,1)+LARGE(R182:W182,2)&amp;"@",""))</f>
        <v/>
      </c>
      <c r="K182" s="186" t="str">
        <f>IF(表格1[[#This Row],[中(M)]]="","",IF(表格1[[#This Row],[計分方式]]="Best5",LARGE((N182,O182,P182,Q182,R182,S182,T182,U182,V182),1)+LARGE((N182,O182,P182,Q182,R182,S182,T182,U182,V182),2)+LARGE((N182,O182,P182,Q182,R182,S182,T182,U182,V182),3)+LARGE((N182,O182,P182,Q182,R182,S182,T182,U182,V182),4)+LARGE((N182,O182,P182,Q182,R182,S182,T182,U182,V182),5)&amp;"@",""))</f>
        <v/>
      </c>
      <c r="L182" s="186" t="str">
        <f>IF(表格1[[#This Row],[中(M)]]="","",IF(表格1[[#This Row],[計分方式]]="Best6",LARGE((N182,O182,P182,Q182,R182,S182,T182,U182,V182),1)+LARGE((N182,O182,P182,Q182,R182,S182,T182,U182,V182),2)+LARGE((N182,O182,P182,Q182,R182,S182,T182,U182,V182),3)+LARGE((N182,O182,P182,Q182,R182,S182,T182,U182,V182),4)+LARGE((N182,O182,P182,Q182,R182,S182,T182,U182,V182),5)+LARGE((N182,O182,P182,Q182,R182,S182,T182,U182,V182),6)&amp;"@",""))</f>
        <v/>
      </c>
      <c r="M182" s="7">
        <v>30</v>
      </c>
      <c r="N182" s="7"/>
      <c r="O182" s="7"/>
      <c r="P182" s="7"/>
      <c r="Q182" s="7"/>
      <c r="R182" s="7"/>
      <c r="S182" s="7"/>
      <c r="T182" s="7"/>
      <c r="U182" s="7"/>
      <c r="V182" s="7"/>
      <c r="W182" s="186" t="str">
        <f>IF(表格1[[#This Row],[中(LQ)]]="","",IF(表格1[[#This Row],[計分方式]]="4C+1X",SUM(AA182:AE182)+LARGE(AF182:AJ182,1)&amp;"@",""))</f>
        <v/>
      </c>
      <c r="X182" s="186" t="str">
        <f>IF(表格1[[#This Row],[中(LQ)]]="","",IF(表格1[[#This Row],[計分方式]]="4C+2X",SUM(AA182:AE182)+LARGE(AF182:AJ182,1)+LARGE(AF182:AJ182,2)&amp;"@",""))</f>
        <v/>
      </c>
      <c r="Y182" s="186" t="str">
        <f>IF(表格1[[#This Row],[中(LQ)]]="","",IF(表格1[[#This Row],[計分方式]]="Best5",LARGE((AB182,AC182,AD182,AE182,AF182,AG182,AH182,AI182,AJ182),1)+LARGE((AB182,AC182,AD182,AE182,AF182,AG182,AH182,AI182,AJ182),2)+LARGE((AB182,AC182,AD182,AE182,AF182,AG182,AH182,AI182,AJ182),3)+LARGE((AB182,AC182,AD182,AE182,AF182,AG182,AH182,AI182,AJ182),4)+LARGE((AB182,AC182,AD182,AE182,AF182,AG182,AH182,AI182,AJ182),5)&amp;"@",""))</f>
        <v/>
      </c>
      <c r="Z182" s="186" t="str">
        <f>IF(表格1[[#This Row],[中(LQ)]]="","",IF(表格1[[#This Row],[計分方式]]="Best6",LARGE((AB182,AC182,AD182,AE182,AF182,AG182,AH182,AI182,AJ182),1)+LARGE((AB182,AC182,AD182,AE182,AF182,AG182,AH182,AI182,AJ182),2)+LARGE((AB182,AC182,AD182,AE182,AF182,AG182,AH182,AI182,AJ182),3)+LARGE((AB182,AC182,AD182,AE182,AF182,AG182,AH182,AI182,AJ182),4)+LARGE((AB182,AC182,AD182,AE182,AF182,AG182,AH182,AI182,AJ182),5)+LARGE((AB182,AC182,AD182,AE182,AF182,AG182,AH182,AI182,AJ182),6)&amp;"@",""))</f>
        <v/>
      </c>
      <c r="AA182" s="7">
        <v>27.5</v>
      </c>
      <c r="AB182" s="7"/>
      <c r="AC182" s="7"/>
      <c r="AD182" s="7"/>
      <c r="AE182" s="7"/>
      <c r="AF182" s="7"/>
      <c r="AG182" s="7"/>
      <c r="AH182" s="7"/>
      <c r="AI182" s="7"/>
      <c r="AJ182" s="7"/>
      <c r="AK182" s="161" t="s">
        <v>736</v>
      </c>
    </row>
    <row r="183" spans="1:37" s="162" customFormat="1" ht="55.25" customHeight="1">
      <c r="A183" s="51" t="s">
        <v>737</v>
      </c>
      <c r="B183" s="52" t="s">
        <v>724</v>
      </c>
      <c r="C183" s="52" t="s">
        <v>738</v>
      </c>
      <c r="D183" s="160" t="s">
        <v>739</v>
      </c>
      <c r="E183" s="7" t="s">
        <v>294</v>
      </c>
      <c r="F183" s="7">
        <v>41</v>
      </c>
      <c r="G183" s="7" t="s">
        <v>731</v>
      </c>
      <c r="H183" s="7"/>
      <c r="I183" s="186" t="str">
        <f>IF(表格1[[#This Row],[中(M)]]="","",IF(表格1[[#This Row],[計分方式]]="4C+1X",SUM(M183:Q183)+LARGE(R183:V183,1)&amp;"@",""))</f>
        <v/>
      </c>
      <c r="J183" s="186" t="str">
        <f>IF(表格1[[#This Row],[中(M)]]="","",IF(表格1[[#This Row],[計分方式]]="4C+2X",SUM(M183:Q183)+LARGE(R183:W183,1)+LARGE(R183:W183,2)&amp;"@",""))</f>
        <v/>
      </c>
      <c r="K183" s="186" t="str">
        <f>IF(表格1[[#This Row],[中(M)]]="","",IF(表格1[[#This Row],[計分方式]]="Best5",LARGE((N183,O183,P183,Q183,R183,S183,T183,U183,V183),1)+LARGE((N183,O183,P183,Q183,R183,S183,T183,U183,V183),2)+LARGE((N183,O183,P183,Q183,R183,S183,T183,U183,V183),3)+LARGE((N183,O183,P183,Q183,R183,S183,T183,U183,V183),4)+LARGE((N183,O183,P183,Q183,R183,S183,T183,U183,V183),5)&amp;"@",""))</f>
        <v/>
      </c>
      <c r="L183" s="186" t="str">
        <f>IF(表格1[[#This Row],[中(M)]]="","",IF(表格1[[#This Row],[計分方式]]="Best6",LARGE((N183,O183,P183,Q183,R183,S183,T183,U183,V183),1)+LARGE((N183,O183,P183,Q183,R183,S183,T183,U183,V183),2)+LARGE((N183,O183,P183,Q183,R183,S183,T183,U183,V183),3)+LARGE((N183,O183,P183,Q183,R183,S183,T183,U183,V183),4)+LARGE((N183,O183,P183,Q183,R183,S183,T183,U183,V183),5)+LARGE((N183,O183,P183,Q183,R183,S183,T183,U183,V183),6)&amp;"@",""))</f>
        <v/>
      </c>
      <c r="M183" s="7">
        <v>36.5</v>
      </c>
      <c r="N183" s="7"/>
      <c r="O183" s="7"/>
      <c r="P183" s="7"/>
      <c r="Q183" s="7"/>
      <c r="R183" s="7"/>
      <c r="S183" s="7"/>
      <c r="T183" s="7"/>
      <c r="U183" s="7"/>
      <c r="V183" s="7"/>
      <c r="W183" s="186" t="str">
        <f>IF(表格1[[#This Row],[中(LQ)]]="","",IF(表格1[[#This Row],[計分方式]]="4C+1X",SUM(AA183:AE183)+LARGE(AF183:AJ183,1)&amp;"@",""))</f>
        <v/>
      </c>
      <c r="X183" s="186" t="str">
        <f>IF(表格1[[#This Row],[中(LQ)]]="","",IF(表格1[[#This Row],[計分方式]]="4C+2X",SUM(AA183:AE183)+LARGE(AF183:AJ183,1)+LARGE(AF183:AJ183,2)&amp;"@",""))</f>
        <v/>
      </c>
      <c r="Y183" s="186" t="str">
        <f>IF(表格1[[#This Row],[中(LQ)]]="","",IF(表格1[[#This Row],[計分方式]]="Best5",LARGE((AB183,AC183,AD183,AE183,AF183,AG183,AH183,AI183,AJ183),1)+LARGE((AB183,AC183,AD183,AE183,AF183,AG183,AH183,AI183,AJ183),2)+LARGE((AB183,AC183,AD183,AE183,AF183,AG183,AH183,AI183,AJ183),3)+LARGE((AB183,AC183,AD183,AE183,AF183,AG183,AH183,AI183,AJ183),4)+LARGE((AB183,AC183,AD183,AE183,AF183,AG183,AH183,AI183,AJ183),5)&amp;"@",""))</f>
        <v/>
      </c>
      <c r="Z183" s="186" t="str">
        <f>IF(表格1[[#This Row],[中(LQ)]]="","",IF(表格1[[#This Row],[計分方式]]="Best6",LARGE((AB183,AC183,AD183,AE183,AF183,AG183,AH183,AI183,AJ183),1)+LARGE((AB183,AC183,AD183,AE183,AF183,AG183,AH183,AI183,AJ183),2)+LARGE((AB183,AC183,AD183,AE183,AF183,AG183,AH183,AI183,AJ183),3)+LARGE((AB183,AC183,AD183,AE183,AF183,AG183,AH183,AI183,AJ183),4)+LARGE((AB183,AC183,AD183,AE183,AF183,AG183,AH183,AI183,AJ183),5)+LARGE((AB183,AC183,AD183,AE183,AF183,AG183,AH183,AI183,AJ183),6)&amp;"@",""))</f>
        <v/>
      </c>
      <c r="AA183" s="7">
        <v>33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161" t="s">
        <v>1660</v>
      </c>
    </row>
    <row r="184" spans="1:37" s="162" customFormat="1" ht="55.25" customHeight="1">
      <c r="A184" s="51" t="s">
        <v>740</v>
      </c>
      <c r="B184" s="52" t="s">
        <v>724</v>
      </c>
      <c r="C184" s="52" t="s">
        <v>600</v>
      </c>
      <c r="D184" s="160" t="s">
        <v>601</v>
      </c>
      <c r="E184" s="7" t="s">
        <v>73</v>
      </c>
      <c r="F184" s="7">
        <v>532</v>
      </c>
      <c r="G184" s="7" t="s">
        <v>731</v>
      </c>
      <c r="H184" s="7"/>
      <c r="I184" s="186" t="str">
        <f>IF(表格1[[#This Row],[中(M)]]="","",IF(表格1[[#This Row],[計分方式]]="4C+1X",SUM(M184:Q184)+LARGE(R184:V184,1)&amp;"@",""))</f>
        <v/>
      </c>
      <c r="J184" s="186" t="str">
        <f>IF(表格1[[#This Row],[中(M)]]="","",IF(表格1[[#This Row],[計分方式]]="4C+2X",SUM(M184:Q184)+LARGE(R184:W184,1)+LARGE(R184:W184,2)&amp;"@",""))</f>
        <v/>
      </c>
      <c r="K184" s="186" t="str">
        <f>IF(表格1[[#This Row],[中(M)]]="","",IF(表格1[[#This Row],[計分方式]]="Best5",LARGE((N184,O184,P184,Q184,R184,S184,T184,U184,V184),1)+LARGE((N184,O184,P184,Q184,R184,S184,T184,U184,V184),2)+LARGE((N184,O184,P184,Q184,R184,S184,T184,U184,V184),3)+LARGE((N184,O184,P184,Q184,R184,S184,T184,U184,V184),4)+LARGE((N184,O184,P184,Q184,R184,S184,T184,U184,V184),5)&amp;"@",""))</f>
        <v/>
      </c>
      <c r="L184" s="186" t="str">
        <f>IF(表格1[[#This Row],[中(M)]]="","",IF(表格1[[#This Row],[計分方式]]="Best6",LARGE((N184,O184,P184,Q184,R184,S184,T184,U184,V184),1)+LARGE((N184,O184,P184,Q184,R184,S184,T184,U184,V184),2)+LARGE((N184,O184,P184,Q184,R184,S184,T184,U184,V184),3)+LARGE((N184,O184,P184,Q184,R184,S184,T184,U184,V184),4)+LARGE((N184,O184,P184,Q184,R184,S184,T184,U184,V184),5)+LARGE((N184,O184,P184,Q184,R184,S184,T184,U184,V184),6)&amp;"@",""))</f>
        <v/>
      </c>
      <c r="M184" s="7">
        <v>37</v>
      </c>
      <c r="N184" s="7"/>
      <c r="O184" s="7"/>
      <c r="P184" s="7"/>
      <c r="Q184" s="7"/>
      <c r="R184" s="7"/>
      <c r="S184" s="7"/>
      <c r="T184" s="7"/>
      <c r="U184" s="7"/>
      <c r="V184" s="7"/>
      <c r="W184" s="186" t="str">
        <f>IF(表格1[[#This Row],[中(LQ)]]="","",IF(表格1[[#This Row],[計分方式]]="4C+1X",SUM(AA184:AE184)+LARGE(AF184:AJ184,1)&amp;"@",""))</f>
        <v/>
      </c>
      <c r="X184" s="186" t="str">
        <f>IF(表格1[[#This Row],[中(LQ)]]="","",IF(表格1[[#This Row],[計分方式]]="4C+2X",SUM(AA184:AE184)+LARGE(AF184:AJ184,1)+LARGE(AF184:AJ184,2)&amp;"@",""))</f>
        <v/>
      </c>
      <c r="Y184" s="186" t="str">
        <f>IF(表格1[[#This Row],[中(LQ)]]="","",IF(表格1[[#This Row],[計分方式]]="Best5",LARGE((AB184,AC184,AD184,AE184,AF184,AG184,AH184,AI184,AJ184),1)+LARGE((AB184,AC184,AD184,AE184,AF184,AG184,AH184,AI184,AJ184),2)+LARGE((AB184,AC184,AD184,AE184,AF184,AG184,AH184,AI184,AJ184),3)+LARGE((AB184,AC184,AD184,AE184,AF184,AG184,AH184,AI184,AJ184),4)+LARGE((AB184,AC184,AD184,AE184,AF184,AG184,AH184,AI184,AJ184),5)&amp;"@",""))</f>
        <v/>
      </c>
      <c r="Z184" s="186" t="str">
        <f>IF(表格1[[#This Row],[中(LQ)]]="","",IF(表格1[[#This Row],[計分方式]]="Best6",LARGE((AB184,AC184,AD184,AE184,AF184,AG184,AH184,AI184,AJ184),1)+LARGE((AB184,AC184,AD184,AE184,AF184,AG184,AH184,AI184,AJ184),2)+LARGE((AB184,AC184,AD184,AE184,AF184,AG184,AH184,AI184,AJ184),3)+LARGE((AB184,AC184,AD184,AE184,AF184,AG184,AH184,AI184,AJ184),4)+LARGE((AB184,AC184,AD184,AE184,AF184,AG184,AH184,AI184,AJ184),5)+LARGE((AB184,AC184,AD184,AE184,AF184,AG184,AH184,AI184,AJ184),6)&amp;"@",""))</f>
        <v/>
      </c>
      <c r="AA184" s="7">
        <v>35</v>
      </c>
      <c r="AB184" s="7"/>
      <c r="AC184" s="7"/>
      <c r="AD184" s="7"/>
      <c r="AE184" s="7"/>
      <c r="AF184" s="7"/>
      <c r="AG184" s="7"/>
      <c r="AH184" s="7"/>
      <c r="AI184" s="7"/>
      <c r="AJ184" s="7"/>
      <c r="AK184" s="161" t="s">
        <v>741</v>
      </c>
    </row>
    <row r="185" spans="1:37" s="162" customFormat="1" ht="55.25" customHeight="1">
      <c r="A185" s="51" t="s">
        <v>742</v>
      </c>
      <c r="B185" s="52" t="s">
        <v>724</v>
      </c>
      <c r="C185" s="52" t="s">
        <v>743</v>
      </c>
      <c r="D185" s="160" t="s">
        <v>744</v>
      </c>
      <c r="E185" s="7" t="s">
        <v>73</v>
      </c>
      <c r="F185" s="7">
        <v>25</v>
      </c>
      <c r="G185" s="7" t="s">
        <v>731</v>
      </c>
      <c r="H185" s="7"/>
      <c r="I185" s="186" t="str">
        <f>IF(表格1[[#This Row],[中(M)]]="","",IF(表格1[[#This Row],[計分方式]]="4C+1X",SUM(M185:Q185)+LARGE(R185:V185,1)&amp;"@",""))</f>
        <v/>
      </c>
      <c r="J185" s="186" t="str">
        <f>IF(表格1[[#This Row],[中(M)]]="","",IF(表格1[[#This Row],[計分方式]]="4C+2X",SUM(M185:Q185)+LARGE(R185:W185,1)+LARGE(R185:W185,2)&amp;"@",""))</f>
        <v/>
      </c>
      <c r="K185" s="186" t="str">
        <f>IF(表格1[[#This Row],[中(M)]]="","",IF(表格1[[#This Row],[計分方式]]="Best5",LARGE((N185,O185,P185,Q185,R185,S185,T185,U185,V185),1)+LARGE((N185,O185,P185,Q185,R185,S185,T185,U185,V185),2)+LARGE((N185,O185,P185,Q185,R185,S185,T185,U185,V185),3)+LARGE((N185,O185,P185,Q185,R185,S185,T185,U185,V185),4)+LARGE((N185,O185,P185,Q185,R185,S185,T185,U185,V185),5)&amp;"@",""))</f>
        <v/>
      </c>
      <c r="L185" s="186" t="str">
        <f>IF(表格1[[#This Row],[中(M)]]="","",IF(表格1[[#This Row],[計分方式]]="Best6",LARGE((N185,O185,P185,Q185,R185,S185,T185,U185,V185),1)+LARGE((N185,O185,P185,Q185,R185,S185,T185,U185,V185),2)+LARGE((N185,O185,P185,Q185,R185,S185,T185,U185,V185),3)+LARGE((N185,O185,P185,Q185,R185,S185,T185,U185,V185),4)+LARGE((N185,O185,P185,Q185,R185,S185,T185,U185,V185),5)+LARGE((N185,O185,P185,Q185,R185,S185,T185,U185,V185),6)&amp;"@",""))</f>
        <v/>
      </c>
      <c r="M185" s="7">
        <v>38.880000000000003</v>
      </c>
      <c r="N185" s="7"/>
      <c r="O185" s="7"/>
      <c r="P185" s="7"/>
      <c r="Q185" s="7"/>
      <c r="R185" s="7"/>
      <c r="S185" s="7"/>
      <c r="T185" s="7"/>
      <c r="U185" s="7"/>
      <c r="V185" s="7"/>
      <c r="W185" s="186" t="str">
        <f>IF(表格1[[#This Row],[中(LQ)]]="","",IF(表格1[[#This Row],[計分方式]]="4C+1X",SUM(AA185:AE185)+LARGE(AF185:AJ185,1)&amp;"@",""))</f>
        <v/>
      </c>
      <c r="X185" s="186" t="str">
        <f>IF(表格1[[#This Row],[中(LQ)]]="","",IF(表格1[[#This Row],[計分方式]]="4C+2X",SUM(AA185:AE185)+LARGE(AF185:AJ185,1)+LARGE(AF185:AJ185,2)&amp;"@",""))</f>
        <v/>
      </c>
      <c r="Y185" s="186" t="str">
        <f>IF(表格1[[#This Row],[中(LQ)]]="","",IF(表格1[[#This Row],[計分方式]]="Best5",LARGE((AB185,AC185,AD185,AE185,AF185,AG185,AH185,AI185,AJ185),1)+LARGE((AB185,AC185,AD185,AE185,AF185,AG185,AH185,AI185,AJ185),2)+LARGE((AB185,AC185,AD185,AE185,AF185,AG185,AH185,AI185,AJ185),3)+LARGE((AB185,AC185,AD185,AE185,AF185,AG185,AH185,AI185,AJ185),4)+LARGE((AB185,AC185,AD185,AE185,AF185,AG185,AH185,AI185,AJ185),5)&amp;"@",""))</f>
        <v/>
      </c>
      <c r="Z185" s="186" t="str">
        <f>IF(表格1[[#This Row],[中(LQ)]]="","",IF(表格1[[#This Row],[計分方式]]="Best6",LARGE((AB185,AC185,AD185,AE185,AF185,AG185,AH185,AI185,AJ185),1)+LARGE((AB185,AC185,AD185,AE185,AF185,AG185,AH185,AI185,AJ185),2)+LARGE((AB185,AC185,AD185,AE185,AF185,AG185,AH185,AI185,AJ185),3)+LARGE((AB185,AC185,AD185,AE185,AF185,AG185,AH185,AI185,AJ185),4)+LARGE((AB185,AC185,AD185,AE185,AF185,AG185,AH185,AI185,AJ185),5)+LARGE((AB185,AC185,AD185,AE185,AF185,AG185,AH185,AI185,AJ185),6)&amp;"@",""))</f>
        <v/>
      </c>
      <c r="AA185" s="7">
        <v>36.5</v>
      </c>
      <c r="AB185" s="7"/>
      <c r="AC185" s="7"/>
      <c r="AD185" s="7"/>
      <c r="AE185" s="7"/>
      <c r="AF185" s="7"/>
      <c r="AG185" s="7"/>
      <c r="AH185" s="7"/>
      <c r="AI185" s="7"/>
      <c r="AJ185" s="7"/>
      <c r="AK185" s="161" t="s">
        <v>745</v>
      </c>
    </row>
    <row r="186" spans="1:37" s="162" customFormat="1" ht="55.25" customHeight="1">
      <c r="A186" s="51" t="s">
        <v>746</v>
      </c>
      <c r="B186" s="52" t="s">
        <v>724</v>
      </c>
      <c r="C186" s="52" t="s">
        <v>747</v>
      </c>
      <c r="D186" s="160" t="s">
        <v>748</v>
      </c>
      <c r="E186" s="7" t="s">
        <v>73</v>
      </c>
      <c r="F186" s="7">
        <v>152</v>
      </c>
      <c r="G186" s="7" t="s">
        <v>731</v>
      </c>
      <c r="H186" s="7"/>
      <c r="I186" s="186" t="str">
        <f>IF(表格1[[#This Row],[中(M)]]="","",IF(表格1[[#This Row],[計分方式]]="4C+1X",SUM(M186:Q186)+LARGE(R186:V186,1)&amp;"@",""))</f>
        <v/>
      </c>
      <c r="J186" s="186" t="str">
        <f>IF(表格1[[#This Row],[中(M)]]="","",IF(表格1[[#This Row],[計分方式]]="4C+2X",SUM(M186:Q186)+LARGE(R186:W186,1)+LARGE(R186:W186,2)&amp;"@",""))</f>
        <v/>
      </c>
      <c r="K186" s="186" t="str">
        <f>IF(表格1[[#This Row],[中(M)]]="","",IF(表格1[[#This Row],[計分方式]]="Best5",LARGE((N186,O186,P186,Q186,R186,S186,T186,U186,V186),1)+LARGE((N186,O186,P186,Q186,R186,S186,T186,U186,V186),2)+LARGE((N186,O186,P186,Q186,R186,S186,T186,U186,V186),3)+LARGE((N186,O186,P186,Q186,R186,S186,T186,U186,V186),4)+LARGE((N186,O186,P186,Q186,R186,S186,T186,U186,V186),5)&amp;"@",""))</f>
        <v/>
      </c>
      <c r="L186" s="186" t="str">
        <f>IF(表格1[[#This Row],[中(M)]]="","",IF(表格1[[#This Row],[計分方式]]="Best6",LARGE((N186,O186,P186,Q186,R186,S186,T186,U186,V186),1)+LARGE((N186,O186,P186,Q186,R186,S186,T186,U186,V186),2)+LARGE((N186,O186,P186,Q186,R186,S186,T186,U186,V186),3)+LARGE((N186,O186,P186,Q186,R186,S186,T186,U186,V186),4)+LARGE((N186,O186,P186,Q186,R186,S186,T186,U186,V186),5)+LARGE((N186,O186,P186,Q186,R186,S186,T186,U186,V186),6)&amp;"@",""))</f>
        <v/>
      </c>
      <c r="M186" s="7">
        <v>47.5</v>
      </c>
      <c r="N186" s="7"/>
      <c r="O186" s="7"/>
      <c r="P186" s="7"/>
      <c r="Q186" s="7"/>
      <c r="R186" s="7"/>
      <c r="S186" s="7"/>
      <c r="T186" s="7"/>
      <c r="U186" s="7"/>
      <c r="V186" s="7"/>
      <c r="W186" s="186" t="str">
        <f>IF(表格1[[#This Row],[中(LQ)]]="","",IF(表格1[[#This Row],[計分方式]]="4C+1X",SUM(AA186:AE186)+LARGE(AF186:AJ186,1)&amp;"@",""))</f>
        <v/>
      </c>
      <c r="X186" s="186" t="str">
        <f>IF(表格1[[#This Row],[中(LQ)]]="","",IF(表格1[[#This Row],[計分方式]]="4C+2X",SUM(AA186:AE186)+LARGE(AF186:AJ186,1)+LARGE(AF186:AJ186,2)&amp;"@",""))</f>
        <v/>
      </c>
      <c r="Y186" s="186" t="str">
        <f>IF(表格1[[#This Row],[中(LQ)]]="","",IF(表格1[[#This Row],[計分方式]]="Best5",LARGE((AB186,AC186,AD186,AE186,AF186,AG186,AH186,AI186,AJ186),1)+LARGE((AB186,AC186,AD186,AE186,AF186,AG186,AH186,AI186,AJ186),2)+LARGE((AB186,AC186,AD186,AE186,AF186,AG186,AH186,AI186,AJ186),3)+LARGE((AB186,AC186,AD186,AE186,AF186,AG186,AH186,AI186,AJ186),4)+LARGE((AB186,AC186,AD186,AE186,AF186,AG186,AH186,AI186,AJ186),5)&amp;"@",""))</f>
        <v/>
      </c>
      <c r="Z186" s="186" t="str">
        <f>IF(表格1[[#This Row],[中(LQ)]]="","",IF(表格1[[#This Row],[計分方式]]="Best6",LARGE((AB186,AC186,AD186,AE186,AF186,AG186,AH186,AI186,AJ186),1)+LARGE((AB186,AC186,AD186,AE186,AF186,AG186,AH186,AI186,AJ186),2)+LARGE((AB186,AC186,AD186,AE186,AF186,AG186,AH186,AI186,AJ186),3)+LARGE((AB186,AC186,AD186,AE186,AF186,AG186,AH186,AI186,AJ186),4)+LARGE((AB186,AC186,AD186,AE186,AF186,AG186,AH186,AI186,AJ186),5)+LARGE((AB186,AC186,AD186,AE186,AF186,AG186,AH186,AI186,AJ186),6)&amp;"@",""))</f>
        <v/>
      </c>
      <c r="AA186" s="7">
        <v>44.75</v>
      </c>
      <c r="AB186" s="7"/>
      <c r="AC186" s="7"/>
      <c r="AD186" s="7"/>
      <c r="AE186" s="7"/>
      <c r="AF186" s="7"/>
      <c r="AG186" s="7"/>
      <c r="AH186" s="7"/>
      <c r="AI186" s="7"/>
      <c r="AJ186" s="7"/>
      <c r="AK186" s="161" t="s">
        <v>749</v>
      </c>
    </row>
    <row r="187" spans="1:37" s="162" customFormat="1" ht="55.25" customHeight="1">
      <c r="A187" s="51" t="s">
        <v>750</v>
      </c>
      <c r="B187" s="52" t="s">
        <v>724</v>
      </c>
      <c r="C187" s="52" t="s">
        <v>751</v>
      </c>
      <c r="D187" s="160" t="s">
        <v>752</v>
      </c>
      <c r="E187" s="7" t="s">
        <v>73</v>
      </c>
      <c r="F187" s="7">
        <v>377</v>
      </c>
      <c r="G187" s="7" t="s">
        <v>753</v>
      </c>
      <c r="H187" s="7"/>
      <c r="I187" s="186" t="str">
        <f>IF(表格1[[#This Row],[中(M)]]="","",IF(表格1[[#This Row],[計分方式]]="4C+1X",SUM(M187:Q187)+LARGE(R187:V187,1)&amp;"@",""))</f>
        <v/>
      </c>
      <c r="J187" s="186" t="str">
        <f>IF(表格1[[#This Row],[中(M)]]="","",IF(表格1[[#This Row],[計分方式]]="4C+2X",SUM(M187:Q187)+LARGE(R187:W187,1)+LARGE(R187:W187,2)&amp;"@",""))</f>
        <v/>
      </c>
      <c r="K187" s="186" t="str">
        <f>IF(表格1[[#This Row],[中(M)]]="","",IF(表格1[[#This Row],[計分方式]]="Best5",LARGE((N187,O187,P187,Q187,R187,S187,T187,U187,V187),1)+LARGE((N187,O187,P187,Q187,R187,S187,T187,U187,V187),2)+LARGE((N187,O187,P187,Q187,R187,S187,T187,U187,V187),3)+LARGE((N187,O187,P187,Q187,R187,S187,T187,U187,V187),4)+LARGE((N187,O187,P187,Q187,R187,S187,T187,U187,V187),5)&amp;"@",""))</f>
        <v/>
      </c>
      <c r="L187" s="186" t="str">
        <f>IF(表格1[[#This Row],[中(M)]]="","",IF(表格1[[#This Row],[計分方式]]="Best6",LARGE((N187,O187,P187,Q187,R187,S187,T187,U187,V187),1)+LARGE((N187,O187,P187,Q187,R187,S187,T187,U187,V187),2)+LARGE((N187,O187,P187,Q187,R187,S187,T187,U187,V187),3)+LARGE((N187,O187,P187,Q187,R187,S187,T187,U187,V187),4)+LARGE((N187,O187,P187,Q187,R187,S187,T187,U187,V187),5)+LARGE((N187,O187,P187,Q187,R187,S187,T187,U187,V187),6)&amp;"@",""))</f>
        <v/>
      </c>
      <c r="M187" s="7">
        <v>35</v>
      </c>
      <c r="N187" s="7" t="s">
        <v>117</v>
      </c>
      <c r="O187" s="7" t="s">
        <v>117</v>
      </c>
      <c r="P187" s="7" t="s">
        <v>117</v>
      </c>
      <c r="Q187" s="7" t="s">
        <v>117</v>
      </c>
      <c r="R187" s="7" t="s">
        <v>117</v>
      </c>
      <c r="S187" s="7" t="s">
        <v>117</v>
      </c>
      <c r="T187" s="7" t="s">
        <v>117</v>
      </c>
      <c r="U187" s="7"/>
      <c r="V187" s="7" t="s">
        <v>117</v>
      </c>
      <c r="W187" s="186" t="str">
        <f>IF(表格1[[#This Row],[中(LQ)]]="","",IF(表格1[[#This Row],[計分方式]]="4C+1X",SUM(AA187:AE187)+LARGE(AF187:AJ187,1)&amp;"@",""))</f>
        <v/>
      </c>
      <c r="X187" s="186" t="str">
        <f>IF(表格1[[#This Row],[中(LQ)]]="","",IF(表格1[[#This Row],[計分方式]]="4C+2X",SUM(AA187:AE187)+LARGE(AF187:AJ187,1)+LARGE(AF187:AJ187,2)&amp;"@",""))</f>
        <v/>
      </c>
      <c r="Y187" s="186" t="str">
        <f>IF(表格1[[#This Row],[中(LQ)]]="","",IF(表格1[[#This Row],[計分方式]]="Best5",LARGE((AB187,AC187,AD187,AE187,AF187,AG187,AH187,AI187,AJ187),1)+LARGE((AB187,AC187,AD187,AE187,AF187,AG187,AH187,AI187,AJ187),2)+LARGE((AB187,AC187,AD187,AE187,AF187,AG187,AH187,AI187,AJ187),3)+LARGE((AB187,AC187,AD187,AE187,AF187,AG187,AH187,AI187,AJ187),4)+LARGE((AB187,AC187,AD187,AE187,AF187,AG187,AH187,AI187,AJ187),5)&amp;"@",""))</f>
        <v/>
      </c>
      <c r="Z187" s="186" t="str">
        <f>IF(表格1[[#This Row],[中(LQ)]]="","",IF(表格1[[#This Row],[計分方式]]="Best6",LARGE((AB187,AC187,AD187,AE187,AF187,AG187,AH187,AI187,AJ187),1)+LARGE((AB187,AC187,AD187,AE187,AF187,AG187,AH187,AI187,AJ187),2)+LARGE((AB187,AC187,AD187,AE187,AF187,AG187,AH187,AI187,AJ187),3)+LARGE((AB187,AC187,AD187,AE187,AF187,AG187,AH187,AI187,AJ187),4)+LARGE((AB187,AC187,AD187,AE187,AF187,AG187,AH187,AI187,AJ187),5)+LARGE((AB187,AC187,AD187,AE187,AF187,AG187,AH187,AI187,AJ187),6)&amp;"@",""))</f>
        <v/>
      </c>
      <c r="AA187" s="7">
        <v>34.5</v>
      </c>
      <c r="AB187" s="7" t="s">
        <v>117</v>
      </c>
      <c r="AC187" s="7" t="s">
        <v>117</v>
      </c>
      <c r="AD187" s="7" t="s">
        <v>117</v>
      </c>
      <c r="AE187" s="7" t="s">
        <v>117</v>
      </c>
      <c r="AF187" s="7" t="s">
        <v>117</v>
      </c>
      <c r="AG187" s="7" t="s">
        <v>117</v>
      </c>
      <c r="AH187" s="7" t="s">
        <v>117</v>
      </c>
      <c r="AI187" s="7"/>
      <c r="AJ187" s="7" t="s">
        <v>117</v>
      </c>
      <c r="AK187" s="161" t="s">
        <v>1661</v>
      </c>
    </row>
    <row r="188" spans="1:37" s="162" customFormat="1" ht="55.25" customHeight="1">
      <c r="A188" s="51" t="s">
        <v>754</v>
      </c>
      <c r="B188" s="52" t="s">
        <v>724</v>
      </c>
      <c r="C188" s="52" t="s">
        <v>755</v>
      </c>
      <c r="D188" s="160" t="s">
        <v>756</v>
      </c>
      <c r="E188" s="7" t="s">
        <v>73</v>
      </c>
      <c r="F188" s="7" t="s">
        <v>757</v>
      </c>
      <c r="G188" s="7" t="s">
        <v>753</v>
      </c>
      <c r="H188" s="7"/>
      <c r="I188" s="186" t="str">
        <f>IF(表格1[[#This Row],[中(M)]]="","",IF(表格1[[#This Row],[計分方式]]="4C+1X",SUM(M188:Q188)+LARGE(R188:V188,1)&amp;"@",""))</f>
        <v/>
      </c>
      <c r="J188" s="186" t="str">
        <f>IF(表格1[[#This Row],[中(M)]]="","",IF(表格1[[#This Row],[計分方式]]="4C+2X",SUM(M188:Q188)+LARGE(R188:W188,1)+LARGE(R188:W188,2)&amp;"@",""))</f>
        <v/>
      </c>
      <c r="K188" s="186" t="str">
        <f>IF(表格1[[#This Row],[中(M)]]="","",IF(表格1[[#This Row],[計分方式]]="Best5",LARGE((N188,O188,P188,Q188,R188,S188,T188,U188,V188),1)+LARGE((N188,O188,P188,Q188,R188,S188,T188,U188,V188),2)+LARGE((N188,O188,P188,Q188,R188,S188,T188,U188,V188),3)+LARGE((N188,O188,P188,Q188,R188,S188,T188,U188,V188),4)+LARGE((N188,O188,P188,Q188,R188,S188,T188,U188,V188),5)&amp;"@",""))</f>
        <v/>
      </c>
      <c r="L188" s="186" t="str">
        <f>IF(表格1[[#This Row],[中(M)]]="","",IF(表格1[[#This Row],[計分方式]]="Best6",LARGE((N188,O188,P188,Q188,R188,S188,T188,U188,V188),1)+LARGE((N188,O188,P188,Q188,R188,S188,T188,U188,V188),2)+LARGE((N188,O188,P188,Q188,R188,S188,T188,U188,V188),3)+LARGE((N188,O188,P188,Q188,R188,S188,T188,U188,V188),4)+LARGE((N188,O188,P188,Q188,R188,S188,T188,U188,V188),5)+LARGE((N188,O188,P188,Q188,R188,S188,T188,U188,V188),6)&amp;"@",""))</f>
        <v/>
      </c>
      <c r="M188" s="7">
        <v>38.299999999999997</v>
      </c>
      <c r="N188" s="7" t="s">
        <v>117</v>
      </c>
      <c r="O188" s="7" t="s">
        <v>117</v>
      </c>
      <c r="P188" s="7" t="s">
        <v>117</v>
      </c>
      <c r="Q188" s="7" t="s">
        <v>117</v>
      </c>
      <c r="R188" s="7" t="s">
        <v>117</v>
      </c>
      <c r="S188" s="7" t="s">
        <v>117</v>
      </c>
      <c r="T188" s="7" t="s">
        <v>117</v>
      </c>
      <c r="U188" s="7"/>
      <c r="V188" s="7" t="s">
        <v>117</v>
      </c>
      <c r="W188" s="186" t="str">
        <f>IF(表格1[[#This Row],[中(LQ)]]="","",IF(表格1[[#This Row],[計分方式]]="4C+1X",SUM(AA188:AE188)+LARGE(AF188:AJ188,1)&amp;"@",""))</f>
        <v/>
      </c>
      <c r="X188" s="186" t="str">
        <f>IF(表格1[[#This Row],[中(LQ)]]="","",IF(表格1[[#This Row],[計分方式]]="4C+2X",SUM(AA188:AE188)+LARGE(AF188:AJ188,1)+LARGE(AF188:AJ188,2)&amp;"@",""))</f>
        <v/>
      </c>
      <c r="Y188" s="186" t="str">
        <f>IF(表格1[[#This Row],[中(LQ)]]="","",IF(表格1[[#This Row],[計分方式]]="Best5",LARGE((AB188,AC188,AD188,AE188,AF188,AG188,AH188,AI188,AJ188),1)+LARGE((AB188,AC188,AD188,AE188,AF188,AG188,AH188,AI188,AJ188),2)+LARGE((AB188,AC188,AD188,AE188,AF188,AG188,AH188,AI188,AJ188),3)+LARGE((AB188,AC188,AD188,AE188,AF188,AG188,AH188,AI188,AJ188),4)+LARGE((AB188,AC188,AD188,AE188,AF188,AG188,AH188,AI188,AJ188),5)&amp;"@",""))</f>
        <v/>
      </c>
      <c r="Z188" s="186" t="str">
        <f>IF(表格1[[#This Row],[中(LQ)]]="","",IF(表格1[[#This Row],[計分方式]]="Best6",LARGE((AB188,AC188,AD188,AE188,AF188,AG188,AH188,AI188,AJ188),1)+LARGE((AB188,AC188,AD188,AE188,AF188,AG188,AH188,AI188,AJ188),2)+LARGE((AB188,AC188,AD188,AE188,AF188,AG188,AH188,AI188,AJ188),3)+LARGE((AB188,AC188,AD188,AE188,AF188,AG188,AH188,AI188,AJ188),4)+LARGE((AB188,AC188,AD188,AE188,AF188,AG188,AH188,AI188,AJ188),5)+LARGE((AB188,AC188,AD188,AE188,AF188,AG188,AH188,AI188,AJ188),6)&amp;"@",""))</f>
        <v/>
      </c>
      <c r="AA188" s="7">
        <v>38</v>
      </c>
      <c r="AB188" s="7" t="s">
        <v>117</v>
      </c>
      <c r="AC188" s="7" t="s">
        <v>117</v>
      </c>
      <c r="AD188" s="7" t="s">
        <v>117</v>
      </c>
      <c r="AE188" s="7" t="s">
        <v>117</v>
      </c>
      <c r="AF188" s="7" t="s">
        <v>117</v>
      </c>
      <c r="AG188" s="7" t="s">
        <v>117</v>
      </c>
      <c r="AH188" s="7" t="s">
        <v>117</v>
      </c>
      <c r="AI188" s="7"/>
      <c r="AJ188" s="7" t="s">
        <v>117</v>
      </c>
      <c r="AK188" s="161" t="s">
        <v>1662</v>
      </c>
    </row>
    <row r="189" spans="1:37" s="162" customFormat="1" ht="55.25" customHeight="1">
      <c r="A189" s="51" t="s">
        <v>758</v>
      </c>
      <c r="B189" s="52" t="s">
        <v>724</v>
      </c>
      <c r="C189" s="52" t="s">
        <v>759</v>
      </c>
      <c r="D189" s="160" t="s">
        <v>760</v>
      </c>
      <c r="E189" s="7" t="s">
        <v>73</v>
      </c>
      <c r="F189" s="7">
        <v>30</v>
      </c>
      <c r="G189" s="7" t="s">
        <v>753</v>
      </c>
      <c r="H189" s="7"/>
      <c r="I189" s="186" t="str">
        <f>IF(表格1[[#This Row],[中(M)]]="","",IF(表格1[[#This Row],[計分方式]]="4C+1X",SUM(M189:Q189)+LARGE(R189:V189,1)&amp;"@",""))</f>
        <v/>
      </c>
      <c r="J189" s="186" t="str">
        <f>IF(表格1[[#This Row],[中(M)]]="","",IF(表格1[[#This Row],[計分方式]]="4C+2X",SUM(M189:Q189)+LARGE(R189:W189,1)+LARGE(R189:W189,2)&amp;"@",""))</f>
        <v/>
      </c>
      <c r="K189" s="186" t="str">
        <f>IF(表格1[[#This Row],[中(M)]]="","",IF(表格1[[#This Row],[計分方式]]="Best5",LARGE((N189,O189,P189,Q189,R189,S189,T189,U189,V189),1)+LARGE((N189,O189,P189,Q189,R189,S189,T189,U189,V189),2)+LARGE((N189,O189,P189,Q189,R189,S189,T189,U189,V189),3)+LARGE((N189,O189,P189,Q189,R189,S189,T189,U189,V189),4)+LARGE((N189,O189,P189,Q189,R189,S189,T189,U189,V189),5)&amp;"@",""))</f>
        <v/>
      </c>
      <c r="L189" s="186" t="str">
        <f>IF(表格1[[#This Row],[中(M)]]="","",IF(表格1[[#This Row],[計分方式]]="Best6",LARGE((N189,O189,P189,Q189,R189,S189,T189,U189,V189),1)+LARGE((N189,O189,P189,Q189,R189,S189,T189,U189,V189),2)+LARGE((N189,O189,P189,Q189,R189,S189,T189,U189,V189),3)+LARGE((N189,O189,P189,Q189,R189,S189,T189,U189,V189),4)+LARGE((N189,O189,P189,Q189,R189,S189,T189,U189,V189),5)+LARGE((N189,O189,P189,Q189,R189,S189,T189,U189,V189),6)&amp;"@",""))</f>
        <v/>
      </c>
      <c r="M189" s="7">
        <v>49.8</v>
      </c>
      <c r="N189" s="7" t="s">
        <v>117</v>
      </c>
      <c r="O189" s="7" t="s">
        <v>117</v>
      </c>
      <c r="P189" s="7" t="s">
        <v>117</v>
      </c>
      <c r="Q189" s="7" t="s">
        <v>117</v>
      </c>
      <c r="R189" s="7" t="s">
        <v>117</v>
      </c>
      <c r="S189" s="7" t="s">
        <v>117</v>
      </c>
      <c r="T189" s="7" t="s">
        <v>117</v>
      </c>
      <c r="U189" s="7"/>
      <c r="V189" s="7" t="s">
        <v>117</v>
      </c>
      <c r="W189" s="186" t="str">
        <f>IF(表格1[[#This Row],[中(LQ)]]="","",IF(表格1[[#This Row],[計分方式]]="4C+1X",SUM(AA189:AE189)+LARGE(AF189:AJ189,1)&amp;"@",""))</f>
        <v/>
      </c>
      <c r="X189" s="186" t="str">
        <f>IF(表格1[[#This Row],[中(LQ)]]="","",IF(表格1[[#This Row],[計分方式]]="4C+2X",SUM(AA189:AE189)+LARGE(AF189:AJ189,1)+LARGE(AF189:AJ189,2)&amp;"@",""))</f>
        <v/>
      </c>
      <c r="Y189" s="186" t="str">
        <f>IF(表格1[[#This Row],[中(LQ)]]="","",IF(表格1[[#This Row],[計分方式]]="Best5",LARGE((AB189,AC189,AD189,AE189,AF189,AG189,AH189,AI189,AJ189),1)+LARGE((AB189,AC189,AD189,AE189,AF189,AG189,AH189,AI189,AJ189),2)+LARGE((AB189,AC189,AD189,AE189,AF189,AG189,AH189,AI189,AJ189),3)+LARGE((AB189,AC189,AD189,AE189,AF189,AG189,AH189,AI189,AJ189),4)+LARGE((AB189,AC189,AD189,AE189,AF189,AG189,AH189,AI189,AJ189),5)&amp;"@",""))</f>
        <v/>
      </c>
      <c r="Z189" s="186" t="str">
        <f>IF(表格1[[#This Row],[中(LQ)]]="","",IF(表格1[[#This Row],[計分方式]]="Best6",LARGE((AB189,AC189,AD189,AE189,AF189,AG189,AH189,AI189,AJ189),1)+LARGE((AB189,AC189,AD189,AE189,AF189,AG189,AH189,AI189,AJ189),2)+LARGE((AB189,AC189,AD189,AE189,AF189,AG189,AH189,AI189,AJ189),3)+LARGE((AB189,AC189,AD189,AE189,AF189,AG189,AH189,AI189,AJ189),4)+LARGE((AB189,AC189,AD189,AE189,AF189,AG189,AH189,AI189,AJ189),5)+LARGE((AB189,AC189,AD189,AE189,AF189,AG189,AH189,AI189,AJ189),6)&amp;"@",""))</f>
        <v/>
      </c>
      <c r="AA189" s="7">
        <v>48.3</v>
      </c>
      <c r="AB189" s="7" t="s">
        <v>117</v>
      </c>
      <c r="AC189" s="7" t="s">
        <v>117</v>
      </c>
      <c r="AD189" s="7" t="s">
        <v>117</v>
      </c>
      <c r="AE189" s="7" t="s">
        <v>117</v>
      </c>
      <c r="AF189" s="7" t="s">
        <v>117</v>
      </c>
      <c r="AG189" s="7" t="s">
        <v>117</v>
      </c>
      <c r="AH189" s="7" t="s">
        <v>117</v>
      </c>
      <c r="AI189" s="7"/>
      <c r="AJ189" s="7" t="s">
        <v>117</v>
      </c>
      <c r="AK189" s="161" t="s">
        <v>1663</v>
      </c>
    </row>
    <row r="190" spans="1:37" s="162" customFormat="1" ht="55.25" customHeight="1">
      <c r="A190" s="51" t="s">
        <v>761</v>
      </c>
      <c r="B190" s="52" t="s">
        <v>724</v>
      </c>
      <c r="C190" s="52" t="s">
        <v>762</v>
      </c>
      <c r="D190" s="160" t="s">
        <v>763</v>
      </c>
      <c r="E190" s="7" t="s">
        <v>73</v>
      </c>
      <c r="F190" s="7">
        <v>26</v>
      </c>
      <c r="G190" s="7" t="s">
        <v>753</v>
      </c>
      <c r="H190" s="7"/>
      <c r="I190" s="186" t="str">
        <f>IF(表格1[[#This Row],[中(M)]]="","",IF(表格1[[#This Row],[計分方式]]="4C+1X",SUM(M190:Q190)+LARGE(R190:V190,1)&amp;"@",""))</f>
        <v/>
      </c>
      <c r="J190" s="186" t="str">
        <f>IF(表格1[[#This Row],[中(M)]]="","",IF(表格1[[#This Row],[計分方式]]="4C+2X",SUM(M190:Q190)+LARGE(R190:W190,1)+LARGE(R190:W190,2)&amp;"@",""))</f>
        <v/>
      </c>
      <c r="K190" s="186" t="str">
        <f>IF(表格1[[#This Row],[中(M)]]="","",IF(表格1[[#This Row],[計分方式]]="Best5",LARGE((N190,O190,P190,Q190,R190,S190,T190,U190,V190),1)+LARGE((N190,O190,P190,Q190,R190,S190,T190,U190,V190),2)+LARGE((N190,O190,P190,Q190,R190,S190,T190,U190,V190),3)+LARGE((N190,O190,P190,Q190,R190,S190,T190,U190,V190),4)+LARGE((N190,O190,P190,Q190,R190,S190,T190,U190,V190),5)&amp;"@",""))</f>
        <v/>
      </c>
      <c r="L190" s="186" t="str">
        <f>IF(表格1[[#This Row],[中(M)]]="","",IF(表格1[[#This Row],[計分方式]]="Best6",LARGE((N190,O190,P190,Q190,R190,S190,T190,U190,V190),1)+LARGE((N190,O190,P190,Q190,R190,S190,T190,U190,V190),2)+LARGE((N190,O190,P190,Q190,R190,S190,T190,U190,V190),3)+LARGE((N190,O190,P190,Q190,R190,S190,T190,U190,V190),4)+LARGE((N190,O190,P190,Q190,R190,S190,T190,U190,V190),5)+LARGE((N190,O190,P190,Q190,R190,S190,T190,U190,V190),6)&amp;"@",""))</f>
        <v/>
      </c>
      <c r="M190" s="7">
        <v>56.8</v>
      </c>
      <c r="N190" s="7" t="s">
        <v>117</v>
      </c>
      <c r="O190" s="7" t="s">
        <v>117</v>
      </c>
      <c r="P190" s="7" t="s">
        <v>117</v>
      </c>
      <c r="Q190" s="7" t="s">
        <v>117</v>
      </c>
      <c r="R190" s="7" t="s">
        <v>117</v>
      </c>
      <c r="S190" s="7" t="s">
        <v>117</v>
      </c>
      <c r="T190" s="7" t="s">
        <v>117</v>
      </c>
      <c r="U190" s="7"/>
      <c r="V190" s="7" t="s">
        <v>117</v>
      </c>
      <c r="W190" s="186" t="str">
        <f>IF(表格1[[#This Row],[中(LQ)]]="","",IF(表格1[[#This Row],[計分方式]]="4C+1X",SUM(AA190:AE190)+LARGE(AF190:AJ190,1)&amp;"@",""))</f>
        <v/>
      </c>
      <c r="X190" s="186" t="str">
        <f>IF(表格1[[#This Row],[中(LQ)]]="","",IF(表格1[[#This Row],[計分方式]]="4C+2X",SUM(AA190:AE190)+LARGE(AF190:AJ190,1)+LARGE(AF190:AJ190,2)&amp;"@",""))</f>
        <v/>
      </c>
      <c r="Y190" s="186" t="str">
        <f>IF(表格1[[#This Row],[中(LQ)]]="","",IF(表格1[[#This Row],[計分方式]]="Best5",LARGE((AB190,AC190,AD190,AE190,AF190,AG190,AH190,AI190,AJ190),1)+LARGE((AB190,AC190,AD190,AE190,AF190,AG190,AH190,AI190,AJ190),2)+LARGE((AB190,AC190,AD190,AE190,AF190,AG190,AH190,AI190,AJ190),3)+LARGE((AB190,AC190,AD190,AE190,AF190,AG190,AH190,AI190,AJ190),4)+LARGE((AB190,AC190,AD190,AE190,AF190,AG190,AH190,AI190,AJ190),5)&amp;"@",""))</f>
        <v/>
      </c>
      <c r="Z190" s="186" t="str">
        <f>IF(表格1[[#This Row],[中(LQ)]]="","",IF(表格1[[#This Row],[計分方式]]="Best6",LARGE((AB190,AC190,AD190,AE190,AF190,AG190,AH190,AI190,AJ190),1)+LARGE((AB190,AC190,AD190,AE190,AF190,AG190,AH190,AI190,AJ190),2)+LARGE((AB190,AC190,AD190,AE190,AF190,AG190,AH190,AI190,AJ190),3)+LARGE((AB190,AC190,AD190,AE190,AF190,AG190,AH190,AI190,AJ190),4)+LARGE((AB190,AC190,AD190,AE190,AF190,AG190,AH190,AI190,AJ190),5)+LARGE((AB190,AC190,AD190,AE190,AF190,AG190,AH190,AI190,AJ190),6)&amp;"@",""))</f>
        <v/>
      </c>
      <c r="AA190" s="7">
        <v>56</v>
      </c>
      <c r="AB190" s="7" t="s">
        <v>117</v>
      </c>
      <c r="AC190" s="7" t="s">
        <v>117</v>
      </c>
      <c r="AD190" s="7" t="s">
        <v>117</v>
      </c>
      <c r="AE190" s="7" t="s">
        <v>117</v>
      </c>
      <c r="AF190" s="7" t="s">
        <v>117</v>
      </c>
      <c r="AG190" s="7" t="s">
        <v>117</v>
      </c>
      <c r="AH190" s="7" t="s">
        <v>117</v>
      </c>
      <c r="AI190" s="7"/>
      <c r="AJ190" s="7" t="s">
        <v>117</v>
      </c>
      <c r="AK190" s="161" t="s">
        <v>1664</v>
      </c>
    </row>
    <row r="191" spans="1:37" s="162" customFormat="1" ht="55.25" customHeight="1">
      <c r="A191" s="51" t="s">
        <v>764</v>
      </c>
      <c r="B191" s="52" t="s">
        <v>724</v>
      </c>
      <c r="C191" s="52" t="s">
        <v>765</v>
      </c>
      <c r="D191" s="160" t="s">
        <v>766</v>
      </c>
      <c r="E191" s="7" t="s">
        <v>73</v>
      </c>
      <c r="F191" s="7" t="s">
        <v>757</v>
      </c>
      <c r="G191" s="7" t="s">
        <v>753</v>
      </c>
      <c r="H191" s="7"/>
      <c r="I191" s="186" t="str">
        <f>IF(表格1[[#This Row],[中(M)]]="","",IF(表格1[[#This Row],[計分方式]]="4C+1X",SUM(M191:Q191)+LARGE(R191:V191,1)&amp;"@",""))</f>
        <v/>
      </c>
      <c r="J191" s="186" t="str">
        <f>IF(表格1[[#This Row],[中(M)]]="","",IF(表格1[[#This Row],[計分方式]]="4C+2X",SUM(M191:Q191)+LARGE(R191:W191,1)+LARGE(R191:W191,2)&amp;"@",""))</f>
        <v/>
      </c>
      <c r="K191" s="186" t="str">
        <f>IF(表格1[[#This Row],[中(M)]]="","",IF(表格1[[#This Row],[計分方式]]="Best5",LARGE((N191,O191,P191,Q191,R191,S191,T191,U191,V191),1)+LARGE((N191,O191,P191,Q191,R191,S191,T191,U191,V191),2)+LARGE((N191,O191,P191,Q191,R191,S191,T191,U191,V191),3)+LARGE((N191,O191,P191,Q191,R191,S191,T191,U191,V191),4)+LARGE((N191,O191,P191,Q191,R191,S191,T191,U191,V191),5)&amp;"@",""))</f>
        <v/>
      </c>
      <c r="L191" s="186" t="str">
        <f>IF(表格1[[#This Row],[中(M)]]="","",IF(表格1[[#This Row],[計分方式]]="Best6",LARGE((N191,O191,P191,Q191,R191,S191,T191,U191,V191),1)+LARGE((N191,O191,P191,Q191,R191,S191,T191,U191,V191),2)+LARGE((N191,O191,P191,Q191,R191,S191,T191,U191,V191),3)+LARGE((N191,O191,P191,Q191,R191,S191,T191,U191,V191),4)+LARGE((N191,O191,P191,Q191,R191,S191,T191,U191,V191),5)+LARGE((N191,O191,P191,Q191,R191,S191,T191,U191,V191),6)&amp;"@",""))</f>
        <v/>
      </c>
      <c r="M191" s="7">
        <v>39.5</v>
      </c>
      <c r="N191" s="7" t="s">
        <v>117</v>
      </c>
      <c r="O191" s="7" t="s">
        <v>117</v>
      </c>
      <c r="P191" s="7" t="s">
        <v>117</v>
      </c>
      <c r="Q191" s="7" t="s">
        <v>117</v>
      </c>
      <c r="R191" s="7" t="s">
        <v>117</v>
      </c>
      <c r="S191" s="7" t="s">
        <v>117</v>
      </c>
      <c r="T191" s="7" t="s">
        <v>117</v>
      </c>
      <c r="U191" s="7"/>
      <c r="V191" s="7" t="s">
        <v>117</v>
      </c>
      <c r="W191" s="186" t="str">
        <f>IF(表格1[[#This Row],[中(LQ)]]="","",IF(表格1[[#This Row],[計分方式]]="4C+1X",SUM(AA191:AE191)+LARGE(AF191:AJ191,1)&amp;"@",""))</f>
        <v/>
      </c>
      <c r="X191" s="186" t="str">
        <f>IF(表格1[[#This Row],[中(LQ)]]="","",IF(表格1[[#This Row],[計分方式]]="4C+2X",SUM(AA191:AE191)+LARGE(AF191:AJ191,1)+LARGE(AF191:AJ191,2)&amp;"@",""))</f>
        <v/>
      </c>
      <c r="Y191" s="186" t="str">
        <f>IF(表格1[[#This Row],[中(LQ)]]="","",IF(表格1[[#This Row],[計分方式]]="Best5",LARGE((AB191,AC191,AD191,AE191,AF191,AG191,AH191,AI191,AJ191),1)+LARGE((AB191,AC191,AD191,AE191,AF191,AG191,AH191,AI191,AJ191),2)+LARGE((AB191,AC191,AD191,AE191,AF191,AG191,AH191,AI191,AJ191),3)+LARGE((AB191,AC191,AD191,AE191,AF191,AG191,AH191,AI191,AJ191),4)+LARGE((AB191,AC191,AD191,AE191,AF191,AG191,AH191,AI191,AJ191),5)&amp;"@",""))</f>
        <v/>
      </c>
      <c r="Z191" s="186" t="str">
        <f>IF(表格1[[#This Row],[中(LQ)]]="","",IF(表格1[[#This Row],[計分方式]]="Best6",LARGE((AB191,AC191,AD191,AE191,AF191,AG191,AH191,AI191,AJ191),1)+LARGE((AB191,AC191,AD191,AE191,AF191,AG191,AH191,AI191,AJ191),2)+LARGE((AB191,AC191,AD191,AE191,AF191,AG191,AH191,AI191,AJ191),3)+LARGE((AB191,AC191,AD191,AE191,AF191,AG191,AH191,AI191,AJ191),4)+LARGE((AB191,AC191,AD191,AE191,AF191,AG191,AH191,AI191,AJ191),5)+LARGE((AB191,AC191,AD191,AE191,AF191,AG191,AH191,AI191,AJ191),6)&amp;"@",""))</f>
        <v/>
      </c>
      <c r="AA191" s="7">
        <v>38</v>
      </c>
      <c r="AB191" s="7" t="s">
        <v>117</v>
      </c>
      <c r="AC191" s="7" t="s">
        <v>117</v>
      </c>
      <c r="AD191" s="7" t="s">
        <v>117</v>
      </c>
      <c r="AE191" s="7" t="s">
        <v>117</v>
      </c>
      <c r="AF191" s="7" t="s">
        <v>117</v>
      </c>
      <c r="AG191" s="7" t="s">
        <v>117</v>
      </c>
      <c r="AH191" s="7" t="s">
        <v>117</v>
      </c>
      <c r="AI191" s="7"/>
      <c r="AJ191" s="7" t="s">
        <v>117</v>
      </c>
      <c r="AK191" s="161" t="s">
        <v>1662</v>
      </c>
    </row>
    <row r="192" spans="1:37" s="162" customFormat="1" ht="55.25" customHeight="1">
      <c r="A192" s="51" t="s">
        <v>767</v>
      </c>
      <c r="B192" s="52" t="s">
        <v>724</v>
      </c>
      <c r="C192" s="52" t="s">
        <v>768</v>
      </c>
      <c r="D192" s="160" t="s">
        <v>769</v>
      </c>
      <c r="E192" s="7" t="s">
        <v>73</v>
      </c>
      <c r="F192" s="7" t="s">
        <v>757</v>
      </c>
      <c r="G192" s="7" t="s">
        <v>753</v>
      </c>
      <c r="H192" s="7"/>
      <c r="I192" s="186" t="str">
        <f>IF(表格1[[#This Row],[中(M)]]="","",IF(表格1[[#This Row],[計分方式]]="4C+1X",SUM(M192:Q192)+LARGE(R192:V192,1)&amp;"@",""))</f>
        <v/>
      </c>
      <c r="J192" s="186" t="str">
        <f>IF(表格1[[#This Row],[中(M)]]="","",IF(表格1[[#This Row],[計分方式]]="4C+2X",SUM(M192:Q192)+LARGE(R192:W192,1)+LARGE(R192:W192,2)&amp;"@",""))</f>
        <v/>
      </c>
      <c r="K192" s="186" t="str">
        <f>IF(表格1[[#This Row],[中(M)]]="","",IF(表格1[[#This Row],[計分方式]]="Best5",LARGE((N192,O192,P192,Q192,R192,S192,T192,U192,V192),1)+LARGE((N192,O192,P192,Q192,R192,S192,T192,U192,V192),2)+LARGE((N192,O192,P192,Q192,R192,S192,T192,U192,V192),3)+LARGE((N192,O192,P192,Q192,R192,S192,T192,U192,V192),4)+LARGE((N192,O192,P192,Q192,R192,S192,T192,U192,V192),5)&amp;"@",""))</f>
        <v/>
      </c>
      <c r="L192" s="186" t="str">
        <f>IF(表格1[[#This Row],[中(M)]]="","",IF(表格1[[#This Row],[計分方式]]="Best6",LARGE((N192,O192,P192,Q192,R192,S192,T192,U192,V192),1)+LARGE((N192,O192,P192,Q192,R192,S192,T192,U192,V192),2)+LARGE((N192,O192,P192,Q192,R192,S192,T192,U192,V192),3)+LARGE((N192,O192,P192,Q192,R192,S192,T192,U192,V192),4)+LARGE((N192,O192,P192,Q192,R192,S192,T192,U192,V192),5)+LARGE((N192,O192,P192,Q192,R192,S192,T192,U192,V192),6)&amp;"@",""))</f>
        <v/>
      </c>
      <c r="M192" s="7">
        <v>37</v>
      </c>
      <c r="N192" s="7" t="s">
        <v>117</v>
      </c>
      <c r="O192" s="7" t="s">
        <v>117</v>
      </c>
      <c r="P192" s="7" t="s">
        <v>117</v>
      </c>
      <c r="Q192" s="7" t="s">
        <v>117</v>
      </c>
      <c r="R192" s="7" t="s">
        <v>117</v>
      </c>
      <c r="S192" s="7" t="s">
        <v>117</v>
      </c>
      <c r="T192" s="7" t="s">
        <v>117</v>
      </c>
      <c r="U192" s="7"/>
      <c r="V192" s="7" t="s">
        <v>117</v>
      </c>
      <c r="W192" s="186" t="str">
        <f>IF(表格1[[#This Row],[中(LQ)]]="","",IF(表格1[[#This Row],[計分方式]]="4C+1X",SUM(AA192:AE192)+LARGE(AF192:AJ192,1)&amp;"@",""))</f>
        <v/>
      </c>
      <c r="X192" s="186" t="str">
        <f>IF(表格1[[#This Row],[中(LQ)]]="","",IF(表格1[[#This Row],[計分方式]]="4C+2X",SUM(AA192:AE192)+LARGE(AF192:AJ192,1)+LARGE(AF192:AJ192,2)&amp;"@",""))</f>
        <v/>
      </c>
      <c r="Y192" s="186" t="str">
        <f>IF(表格1[[#This Row],[中(LQ)]]="","",IF(表格1[[#This Row],[計分方式]]="Best5",LARGE((AB192,AC192,AD192,AE192,AF192,AG192,AH192,AI192,AJ192),1)+LARGE((AB192,AC192,AD192,AE192,AF192,AG192,AH192,AI192,AJ192),2)+LARGE((AB192,AC192,AD192,AE192,AF192,AG192,AH192,AI192,AJ192),3)+LARGE((AB192,AC192,AD192,AE192,AF192,AG192,AH192,AI192,AJ192),4)+LARGE((AB192,AC192,AD192,AE192,AF192,AG192,AH192,AI192,AJ192),5)&amp;"@",""))</f>
        <v/>
      </c>
      <c r="Z192" s="186" t="str">
        <f>IF(表格1[[#This Row],[中(LQ)]]="","",IF(表格1[[#This Row],[計分方式]]="Best6",LARGE((AB192,AC192,AD192,AE192,AF192,AG192,AH192,AI192,AJ192),1)+LARGE((AB192,AC192,AD192,AE192,AF192,AG192,AH192,AI192,AJ192),2)+LARGE((AB192,AC192,AD192,AE192,AF192,AG192,AH192,AI192,AJ192),3)+LARGE((AB192,AC192,AD192,AE192,AF192,AG192,AH192,AI192,AJ192),4)+LARGE((AB192,AC192,AD192,AE192,AF192,AG192,AH192,AI192,AJ192),5)+LARGE((AB192,AC192,AD192,AE192,AF192,AG192,AH192,AI192,AJ192),6)&amp;"@",""))</f>
        <v/>
      </c>
      <c r="AA192" s="7">
        <v>35</v>
      </c>
      <c r="AB192" s="7" t="s">
        <v>117</v>
      </c>
      <c r="AC192" s="7" t="s">
        <v>117</v>
      </c>
      <c r="AD192" s="7" t="s">
        <v>117</v>
      </c>
      <c r="AE192" s="7" t="s">
        <v>117</v>
      </c>
      <c r="AF192" s="7" t="s">
        <v>117</v>
      </c>
      <c r="AG192" s="7" t="s">
        <v>117</v>
      </c>
      <c r="AH192" s="7" t="s">
        <v>117</v>
      </c>
      <c r="AI192" s="7"/>
      <c r="AJ192" s="7" t="s">
        <v>117</v>
      </c>
      <c r="AK192" s="161" t="s">
        <v>1662</v>
      </c>
    </row>
    <row r="193" spans="1:37" s="162" customFormat="1" ht="55.25" customHeight="1">
      <c r="A193" s="51" t="s">
        <v>770</v>
      </c>
      <c r="B193" s="52" t="s">
        <v>724</v>
      </c>
      <c r="C193" s="52" t="s">
        <v>771</v>
      </c>
      <c r="D193" s="160" t="s">
        <v>772</v>
      </c>
      <c r="E193" s="7" t="s">
        <v>73</v>
      </c>
      <c r="F193" s="7" t="s">
        <v>757</v>
      </c>
      <c r="G193" s="7" t="s">
        <v>753</v>
      </c>
      <c r="H193" s="7"/>
      <c r="I193" s="186" t="str">
        <f>IF(表格1[[#This Row],[中(M)]]="","",IF(表格1[[#This Row],[計分方式]]="4C+1X",SUM(M193:Q193)+LARGE(R193:V193,1)&amp;"@",""))</f>
        <v/>
      </c>
      <c r="J193" s="186" t="str">
        <f>IF(表格1[[#This Row],[中(M)]]="","",IF(表格1[[#This Row],[計分方式]]="4C+2X",SUM(M193:Q193)+LARGE(R193:W193,1)+LARGE(R193:W193,2)&amp;"@",""))</f>
        <v/>
      </c>
      <c r="K193" s="186" t="str">
        <f>IF(表格1[[#This Row],[中(M)]]="","",IF(表格1[[#This Row],[計分方式]]="Best5",LARGE((N193,O193,P193,Q193,R193,S193,T193,U193,V193),1)+LARGE((N193,O193,P193,Q193,R193,S193,T193,U193,V193),2)+LARGE((N193,O193,P193,Q193,R193,S193,T193,U193,V193),3)+LARGE((N193,O193,P193,Q193,R193,S193,T193,U193,V193),4)+LARGE((N193,O193,P193,Q193,R193,S193,T193,U193,V193),5)&amp;"@",""))</f>
        <v/>
      </c>
      <c r="L193" s="186" t="str">
        <f>IF(表格1[[#This Row],[中(M)]]="","",IF(表格1[[#This Row],[計分方式]]="Best6",LARGE((N193,O193,P193,Q193,R193,S193,T193,U193,V193),1)+LARGE((N193,O193,P193,Q193,R193,S193,T193,U193,V193),2)+LARGE((N193,O193,P193,Q193,R193,S193,T193,U193,V193),3)+LARGE((N193,O193,P193,Q193,R193,S193,T193,U193,V193),4)+LARGE((N193,O193,P193,Q193,R193,S193,T193,U193,V193),5)+LARGE((N193,O193,P193,Q193,R193,S193,T193,U193,V193),6)&amp;"@",""))</f>
        <v/>
      </c>
      <c r="M193" s="7">
        <v>35</v>
      </c>
      <c r="N193" s="7" t="s">
        <v>117</v>
      </c>
      <c r="O193" s="7" t="s">
        <v>117</v>
      </c>
      <c r="P193" s="7" t="s">
        <v>117</v>
      </c>
      <c r="Q193" s="7" t="s">
        <v>117</v>
      </c>
      <c r="R193" s="7" t="s">
        <v>117</v>
      </c>
      <c r="S193" s="7" t="s">
        <v>117</v>
      </c>
      <c r="T193" s="7" t="s">
        <v>117</v>
      </c>
      <c r="U193" s="7"/>
      <c r="V193" s="7" t="s">
        <v>117</v>
      </c>
      <c r="W193" s="186" t="str">
        <f>IF(表格1[[#This Row],[中(LQ)]]="","",IF(表格1[[#This Row],[計分方式]]="4C+1X",SUM(AA193:AE193)+LARGE(AF193:AJ193,1)&amp;"@",""))</f>
        <v/>
      </c>
      <c r="X193" s="186" t="str">
        <f>IF(表格1[[#This Row],[中(LQ)]]="","",IF(表格1[[#This Row],[計分方式]]="4C+2X",SUM(AA193:AE193)+LARGE(AF193:AJ193,1)+LARGE(AF193:AJ193,2)&amp;"@",""))</f>
        <v/>
      </c>
      <c r="Y193" s="186" t="str">
        <f>IF(表格1[[#This Row],[中(LQ)]]="","",IF(表格1[[#This Row],[計分方式]]="Best5",LARGE((AB193,AC193,AD193,AE193,AF193,AG193,AH193,AI193,AJ193),1)+LARGE((AB193,AC193,AD193,AE193,AF193,AG193,AH193,AI193,AJ193),2)+LARGE((AB193,AC193,AD193,AE193,AF193,AG193,AH193,AI193,AJ193),3)+LARGE((AB193,AC193,AD193,AE193,AF193,AG193,AH193,AI193,AJ193),4)+LARGE((AB193,AC193,AD193,AE193,AF193,AG193,AH193,AI193,AJ193),5)&amp;"@",""))</f>
        <v/>
      </c>
      <c r="Z193" s="186" t="str">
        <f>IF(表格1[[#This Row],[中(LQ)]]="","",IF(表格1[[#This Row],[計分方式]]="Best6",LARGE((AB193,AC193,AD193,AE193,AF193,AG193,AH193,AI193,AJ193),1)+LARGE((AB193,AC193,AD193,AE193,AF193,AG193,AH193,AI193,AJ193),2)+LARGE((AB193,AC193,AD193,AE193,AF193,AG193,AH193,AI193,AJ193),3)+LARGE((AB193,AC193,AD193,AE193,AF193,AG193,AH193,AI193,AJ193),4)+LARGE((AB193,AC193,AD193,AE193,AF193,AG193,AH193,AI193,AJ193),5)+LARGE((AB193,AC193,AD193,AE193,AF193,AG193,AH193,AI193,AJ193),6)&amp;"@",""))</f>
        <v/>
      </c>
      <c r="AA193" s="7">
        <v>34.4</v>
      </c>
      <c r="AB193" s="7" t="s">
        <v>117</v>
      </c>
      <c r="AC193" s="7" t="s">
        <v>117</v>
      </c>
      <c r="AD193" s="7" t="s">
        <v>117</v>
      </c>
      <c r="AE193" s="7" t="s">
        <v>117</v>
      </c>
      <c r="AF193" s="7" t="s">
        <v>117</v>
      </c>
      <c r="AG193" s="7" t="s">
        <v>117</v>
      </c>
      <c r="AH193" s="7" t="s">
        <v>117</v>
      </c>
      <c r="AI193" s="7"/>
      <c r="AJ193" s="7" t="s">
        <v>117</v>
      </c>
      <c r="AK193" s="161" t="s">
        <v>1662</v>
      </c>
    </row>
    <row r="194" spans="1:37" s="162" customFormat="1" ht="34">
      <c r="A194" s="51" t="s">
        <v>773</v>
      </c>
      <c r="B194" s="52" t="s">
        <v>724</v>
      </c>
      <c r="C194" s="52" t="s">
        <v>774</v>
      </c>
      <c r="D194" s="160" t="s">
        <v>775</v>
      </c>
      <c r="E194" s="7" t="s">
        <v>73</v>
      </c>
      <c r="F194" s="7" t="s">
        <v>757</v>
      </c>
      <c r="G194" s="7" t="s">
        <v>753</v>
      </c>
      <c r="H194" s="7"/>
      <c r="I194" s="186" t="str">
        <f>IF(表格1[[#This Row],[中(M)]]="","",IF(表格1[[#This Row],[計分方式]]="4C+1X",SUM(M194:Q194)+LARGE(R194:V194,1)&amp;"@",""))</f>
        <v/>
      </c>
      <c r="J194" s="186" t="str">
        <f>IF(表格1[[#This Row],[中(M)]]="","",IF(表格1[[#This Row],[計分方式]]="4C+2X",SUM(M194:Q194)+LARGE(R194:W194,1)+LARGE(R194:W194,2)&amp;"@",""))</f>
        <v/>
      </c>
      <c r="K194" s="186" t="str">
        <f>IF(表格1[[#This Row],[中(M)]]="","",IF(表格1[[#This Row],[計分方式]]="Best5",LARGE((N194,O194,P194,Q194,R194,S194,T194,U194,V194),1)+LARGE((N194,O194,P194,Q194,R194,S194,T194,U194,V194),2)+LARGE((N194,O194,P194,Q194,R194,S194,T194,U194,V194),3)+LARGE((N194,O194,P194,Q194,R194,S194,T194,U194,V194),4)+LARGE((N194,O194,P194,Q194,R194,S194,T194,U194,V194),5)&amp;"@",""))</f>
        <v/>
      </c>
      <c r="L194" s="186" t="str">
        <f>IF(表格1[[#This Row],[中(M)]]="","",IF(表格1[[#This Row],[計分方式]]="Best6",LARGE((N194,O194,P194,Q194,R194,S194,T194,U194,V194),1)+LARGE((N194,O194,P194,Q194,R194,S194,T194,U194,V194),2)+LARGE((N194,O194,P194,Q194,R194,S194,T194,U194,V194),3)+LARGE((N194,O194,P194,Q194,R194,S194,T194,U194,V194),4)+LARGE((N194,O194,P194,Q194,R194,S194,T194,U194,V194),5)+LARGE((N194,O194,P194,Q194,R194,S194,T194,U194,V194),6)&amp;"@",""))</f>
        <v/>
      </c>
      <c r="M194" s="7" t="s">
        <v>76</v>
      </c>
      <c r="N194" s="7" t="s">
        <v>117</v>
      </c>
      <c r="O194" s="7" t="s">
        <v>117</v>
      </c>
      <c r="P194" s="7" t="s">
        <v>117</v>
      </c>
      <c r="Q194" s="7" t="s">
        <v>117</v>
      </c>
      <c r="R194" s="7" t="s">
        <v>117</v>
      </c>
      <c r="S194" s="7" t="s">
        <v>117</v>
      </c>
      <c r="T194" s="7" t="s">
        <v>117</v>
      </c>
      <c r="U194" s="7"/>
      <c r="V194" s="7" t="s">
        <v>117</v>
      </c>
      <c r="W194" s="186" t="str">
        <f>IF(表格1[[#This Row],[中(LQ)]]="","",IF(表格1[[#This Row],[計分方式]]="4C+1X",SUM(AA194:AE194)+LARGE(AF194:AJ194,1)&amp;"@",""))</f>
        <v/>
      </c>
      <c r="X194" s="186" t="str">
        <f>IF(表格1[[#This Row],[中(LQ)]]="","",IF(表格1[[#This Row],[計分方式]]="4C+2X",SUM(AA194:AE194)+LARGE(AF194:AJ194,1)+LARGE(AF194:AJ194,2)&amp;"@",""))</f>
        <v/>
      </c>
      <c r="Y194" s="186" t="str">
        <f>IF(表格1[[#This Row],[中(LQ)]]="","",IF(表格1[[#This Row],[計分方式]]="Best5",LARGE((AB194,AC194,AD194,AE194,AF194,AG194,AH194,AI194,AJ194),1)+LARGE((AB194,AC194,AD194,AE194,AF194,AG194,AH194,AI194,AJ194),2)+LARGE((AB194,AC194,AD194,AE194,AF194,AG194,AH194,AI194,AJ194),3)+LARGE((AB194,AC194,AD194,AE194,AF194,AG194,AH194,AI194,AJ194),4)+LARGE((AB194,AC194,AD194,AE194,AF194,AG194,AH194,AI194,AJ194),5)&amp;"@",""))</f>
        <v/>
      </c>
      <c r="Z194" s="186" t="str">
        <f>IF(表格1[[#This Row],[中(LQ)]]="","",IF(表格1[[#This Row],[計分方式]]="Best6",LARGE((AB194,AC194,AD194,AE194,AF194,AG194,AH194,AI194,AJ194),1)+LARGE((AB194,AC194,AD194,AE194,AF194,AG194,AH194,AI194,AJ194),2)+LARGE((AB194,AC194,AD194,AE194,AF194,AG194,AH194,AI194,AJ194),3)+LARGE((AB194,AC194,AD194,AE194,AF194,AG194,AH194,AI194,AJ194),4)+LARGE((AB194,AC194,AD194,AE194,AF194,AG194,AH194,AI194,AJ194),5)+LARGE((AB194,AC194,AD194,AE194,AF194,AG194,AH194,AI194,AJ194),6)&amp;"@",""))</f>
        <v/>
      </c>
      <c r="AA194" s="7" t="s">
        <v>76</v>
      </c>
      <c r="AB194" s="7" t="s">
        <v>117</v>
      </c>
      <c r="AC194" s="7" t="s">
        <v>117</v>
      </c>
      <c r="AD194" s="7" t="s">
        <v>117</v>
      </c>
      <c r="AE194" s="7" t="s">
        <v>117</v>
      </c>
      <c r="AF194" s="7" t="s">
        <v>117</v>
      </c>
      <c r="AG194" s="7" t="s">
        <v>117</v>
      </c>
      <c r="AH194" s="7" t="s">
        <v>117</v>
      </c>
      <c r="AI194" s="7"/>
      <c r="AJ194" s="7" t="s">
        <v>117</v>
      </c>
      <c r="AK194" s="161" t="s">
        <v>1662</v>
      </c>
    </row>
    <row r="195" spans="1:37" s="162" customFormat="1" ht="55.25" customHeight="1">
      <c r="A195" s="51" t="s">
        <v>776</v>
      </c>
      <c r="B195" s="52" t="s">
        <v>724</v>
      </c>
      <c r="C195" s="52" t="s">
        <v>777</v>
      </c>
      <c r="D195" s="160" t="s">
        <v>778</v>
      </c>
      <c r="E195" s="7" t="s">
        <v>73</v>
      </c>
      <c r="F195" s="7">
        <v>60</v>
      </c>
      <c r="G195" s="7" t="s">
        <v>753</v>
      </c>
      <c r="H195" s="7"/>
      <c r="I195" s="186" t="str">
        <f>IF(表格1[[#This Row],[中(M)]]="","",IF(表格1[[#This Row],[計分方式]]="4C+1X",SUM(M195:Q195)+LARGE(R195:V195,1)&amp;"@",""))</f>
        <v/>
      </c>
      <c r="J195" s="186" t="str">
        <f>IF(表格1[[#This Row],[中(M)]]="","",IF(表格1[[#This Row],[計分方式]]="4C+2X",SUM(M195:Q195)+LARGE(R195:W195,1)+LARGE(R195:W195,2)&amp;"@",""))</f>
        <v/>
      </c>
      <c r="K195" s="186" t="str">
        <f>IF(表格1[[#This Row],[中(M)]]="","",IF(表格1[[#This Row],[計分方式]]="Best5",LARGE((N195,O195,P195,Q195,R195,S195,T195,U195,V195),1)+LARGE((N195,O195,P195,Q195,R195,S195,T195,U195,V195),2)+LARGE((N195,O195,P195,Q195,R195,S195,T195,U195,V195),3)+LARGE((N195,O195,P195,Q195,R195,S195,T195,U195,V195),4)+LARGE((N195,O195,P195,Q195,R195,S195,T195,U195,V195),5)&amp;"@",""))</f>
        <v/>
      </c>
      <c r="L195" s="186" t="str">
        <f>IF(表格1[[#This Row],[中(M)]]="","",IF(表格1[[#This Row],[計分方式]]="Best6",LARGE((N195,O195,P195,Q195,R195,S195,T195,U195,V195),1)+LARGE((N195,O195,P195,Q195,R195,S195,T195,U195,V195),2)+LARGE((N195,O195,P195,Q195,R195,S195,T195,U195,V195),3)+LARGE((N195,O195,P195,Q195,R195,S195,T195,U195,V195),4)+LARGE((N195,O195,P195,Q195,R195,S195,T195,U195,V195),5)+LARGE((N195,O195,P195,Q195,R195,S195,T195,U195,V195),6)&amp;"@",""))</f>
        <v/>
      </c>
      <c r="M195" s="7">
        <v>38.299999999999997</v>
      </c>
      <c r="N195" s="7" t="s">
        <v>117</v>
      </c>
      <c r="O195" s="7" t="s">
        <v>117</v>
      </c>
      <c r="P195" s="7" t="s">
        <v>117</v>
      </c>
      <c r="Q195" s="7" t="s">
        <v>117</v>
      </c>
      <c r="R195" s="7" t="s">
        <v>117</v>
      </c>
      <c r="S195" s="7" t="s">
        <v>117</v>
      </c>
      <c r="T195" s="7" t="s">
        <v>117</v>
      </c>
      <c r="U195" s="7"/>
      <c r="V195" s="7" t="s">
        <v>117</v>
      </c>
      <c r="W195" s="186" t="str">
        <f>IF(表格1[[#This Row],[中(LQ)]]="","",IF(表格1[[#This Row],[計分方式]]="4C+1X",SUM(AA195:AE195)+LARGE(AF195:AJ195,1)&amp;"@",""))</f>
        <v/>
      </c>
      <c r="X195" s="186" t="str">
        <f>IF(表格1[[#This Row],[中(LQ)]]="","",IF(表格1[[#This Row],[計分方式]]="4C+2X",SUM(AA195:AE195)+LARGE(AF195:AJ195,1)+LARGE(AF195:AJ195,2)&amp;"@",""))</f>
        <v/>
      </c>
      <c r="Y195" s="186" t="str">
        <f>IF(表格1[[#This Row],[中(LQ)]]="","",IF(表格1[[#This Row],[計分方式]]="Best5",LARGE((AB195,AC195,AD195,AE195,AF195,AG195,AH195,AI195,AJ195),1)+LARGE((AB195,AC195,AD195,AE195,AF195,AG195,AH195,AI195,AJ195),2)+LARGE((AB195,AC195,AD195,AE195,AF195,AG195,AH195,AI195,AJ195),3)+LARGE((AB195,AC195,AD195,AE195,AF195,AG195,AH195,AI195,AJ195),4)+LARGE((AB195,AC195,AD195,AE195,AF195,AG195,AH195,AI195,AJ195),5)&amp;"@",""))</f>
        <v/>
      </c>
      <c r="Z195" s="186" t="str">
        <f>IF(表格1[[#This Row],[中(LQ)]]="","",IF(表格1[[#This Row],[計分方式]]="Best6",LARGE((AB195,AC195,AD195,AE195,AF195,AG195,AH195,AI195,AJ195),1)+LARGE((AB195,AC195,AD195,AE195,AF195,AG195,AH195,AI195,AJ195),2)+LARGE((AB195,AC195,AD195,AE195,AF195,AG195,AH195,AI195,AJ195),3)+LARGE((AB195,AC195,AD195,AE195,AF195,AG195,AH195,AI195,AJ195),4)+LARGE((AB195,AC195,AD195,AE195,AF195,AG195,AH195,AI195,AJ195),5)+LARGE((AB195,AC195,AD195,AE195,AF195,AG195,AH195,AI195,AJ195),6)&amp;"@",""))</f>
        <v/>
      </c>
      <c r="AA195" s="7">
        <v>36.5</v>
      </c>
      <c r="AB195" s="7" t="s">
        <v>117</v>
      </c>
      <c r="AC195" s="7" t="s">
        <v>117</v>
      </c>
      <c r="AD195" s="7" t="s">
        <v>117</v>
      </c>
      <c r="AE195" s="7" t="s">
        <v>117</v>
      </c>
      <c r="AF195" s="7" t="s">
        <v>117</v>
      </c>
      <c r="AG195" s="7" t="s">
        <v>117</v>
      </c>
      <c r="AH195" s="7" t="s">
        <v>117</v>
      </c>
      <c r="AI195" s="7"/>
      <c r="AJ195" s="7" t="s">
        <v>117</v>
      </c>
      <c r="AK195" s="161" t="s">
        <v>1664</v>
      </c>
    </row>
    <row r="196" spans="1:37" s="162" customFormat="1" ht="55.25" customHeight="1">
      <c r="A196" s="51" t="s">
        <v>779</v>
      </c>
      <c r="B196" s="52" t="s">
        <v>724</v>
      </c>
      <c r="C196" s="52" t="s">
        <v>780</v>
      </c>
      <c r="D196" s="160" t="s">
        <v>781</v>
      </c>
      <c r="E196" s="7" t="s">
        <v>73</v>
      </c>
      <c r="F196" s="7">
        <v>26</v>
      </c>
      <c r="G196" s="7" t="s">
        <v>753</v>
      </c>
      <c r="H196" s="7"/>
      <c r="I196" s="186" t="str">
        <f>IF(表格1[[#This Row],[中(M)]]="","",IF(表格1[[#This Row],[計分方式]]="4C+1X",SUM(M196:Q196)+LARGE(R196:V196,1)&amp;"@",""))</f>
        <v/>
      </c>
      <c r="J196" s="186" t="str">
        <f>IF(表格1[[#This Row],[中(M)]]="","",IF(表格1[[#This Row],[計分方式]]="4C+2X",SUM(M196:Q196)+LARGE(R196:W196,1)+LARGE(R196:W196,2)&amp;"@",""))</f>
        <v/>
      </c>
      <c r="K196" s="186" t="str">
        <f>IF(表格1[[#This Row],[中(M)]]="","",IF(表格1[[#This Row],[計分方式]]="Best5",LARGE((N196,O196,P196,Q196,R196,S196,T196,U196,V196),1)+LARGE((N196,O196,P196,Q196,R196,S196,T196,U196,V196),2)+LARGE((N196,O196,P196,Q196,R196,S196,T196,U196,V196),3)+LARGE((N196,O196,P196,Q196,R196,S196,T196,U196,V196),4)+LARGE((N196,O196,P196,Q196,R196,S196,T196,U196,V196),5)&amp;"@",""))</f>
        <v/>
      </c>
      <c r="L196" s="186" t="str">
        <f>IF(表格1[[#This Row],[中(M)]]="","",IF(表格1[[#This Row],[計分方式]]="Best6",LARGE((N196,O196,P196,Q196,R196,S196,T196,U196,V196),1)+LARGE((N196,O196,P196,Q196,R196,S196,T196,U196,V196),2)+LARGE((N196,O196,P196,Q196,R196,S196,T196,U196,V196),3)+LARGE((N196,O196,P196,Q196,R196,S196,T196,U196,V196),4)+LARGE((N196,O196,P196,Q196,R196,S196,T196,U196,V196),5)+LARGE((N196,O196,P196,Q196,R196,S196,T196,U196,V196),6)&amp;"@",""))</f>
        <v/>
      </c>
      <c r="M196" s="7">
        <v>53.5</v>
      </c>
      <c r="N196" s="7" t="s">
        <v>117</v>
      </c>
      <c r="O196" s="7" t="s">
        <v>117</v>
      </c>
      <c r="P196" s="7" t="s">
        <v>117</v>
      </c>
      <c r="Q196" s="7" t="s">
        <v>117</v>
      </c>
      <c r="R196" s="7" t="s">
        <v>117</v>
      </c>
      <c r="S196" s="7" t="s">
        <v>117</v>
      </c>
      <c r="T196" s="7" t="s">
        <v>117</v>
      </c>
      <c r="U196" s="7"/>
      <c r="V196" s="7" t="s">
        <v>117</v>
      </c>
      <c r="W196" s="186" t="str">
        <f>IF(表格1[[#This Row],[中(LQ)]]="","",IF(表格1[[#This Row],[計分方式]]="4C+1X",SUM(AA196:AE196)+LARGE(AF196:AJ196,1)&amp;"@",""))</f>
        <v/>
      </c>
      <c r="X196" s="186" t="str">
        <f>IF(表格1[[#This Row],[中(LQ)]]="","",IF(表格1[[#This Row],[計分方式]]="4C+2X",SUM(AA196:AE196)+LARGE(AF196:AJ196,1)+LARGE(AF196:AJ196,2)&amp;"@",""))</f>
        <v/>
      </c>
      <c r="Y196" s="186" t="str">
        <f>IF(表格1[[#This Row],[中(LQ)]]="","",IF(表格1[[#This Row],[計分方式]]="Best5",LARGE((AB196,AC196,AD196,AE196,AF196,AG196,AH196,AI196,AJ196),1)+LARGE((AB196,AC196,AD196,AE196,AF196,AG196,AH196,AI196,AJ196),2)+LARGE((AB196,AC196,AD196,AE196,AF196,AG196,AH196,AI196,AJ196),3)+LARGE((AB196,AC196,AD196,AE196,AF196,AG196,AH196,AI196,AJ196),4)+LARGE((AB196,AC196,AD196,AE196,AF196,AG196,AH196,AI196,AJ196),5)&amp;"@",""))</f>
        <v/>
      </c>
      <c r="Z196" s="186" t="str">
        <f>IF(表格1[[#This Row],[中(LQ)]]="","",IF(表格1[[#This Row],[計分方式]]="Best6",LARGE((AB196,AC196,AD196,AE196,AF196,AG196,AH196,AI196,AJ196),1)+LARGE((AB196,AC196,AD196,AE196,AF196,AG196,AH196,AI196,AJ196),2)+LARGE((AB196,AC196,AD196,AE196,AF196,AG196,AH196,AI196,AJ196),3)+LARGE((AB196,AC196,AD196,AE196,AF196,AG196,AH196,AI196,AJ196),4)+LARGE((AB196,AC196,AD196,AE196,AF196,AG196,AH196,AI196,AJ196),5)+LARGE((AB196,AC196,AD196,AE196,AF196,AG196,AH196,AI196,AJ196),6)&amp;"@",""))</f>
        <v/>
      </c>
      <c r="AA196" s="7">
        <v>51.1</v>
      </c>
      <c r="AB196" s="7" t="s">
        <v>117</v>
      </c>
      <c r="AC196" s="7" t="s">
        <v>117</v>
      </c>
      <c r="AD196" s="7" t="s">
        <v>117</v>
      </c>
      <c r="AE196" s="7" t="s">
        <v>117</v>
      </c>
      <c r="AF196" s="7" t="s">
        <v>117</v>
      </c>
      <c r="AG196" s="7" t="s">
        <v>117</v>
      </c>
      <c r="AH196" s="7" t="s">
        <v>117</v>
      </c>
      <c r="AI196" s="7"/>
      <c r="AJ196" s="7" t="s">
        <v>117</v>
      </c>
      <c r="AK196" s="161" t="s">
        <v>1665</v>
      </c>
    </row>
    <row r="197" spans="1:37" s="162" customFormat="1" ht="42">
      <c r="A197" s="51" t="s">
        <v>782</v>
      </c>
      <c r="B197" s="52" t="s">
        <v>724</v>
      </c>
      <c r="C197" s="52" t="s">
        <v>783</v>
      </c>
      <c r="D197" s="160" t="s">
        <v>784</v>
      </c>
      <c r="E197" s="7" t="s">
        <v>73</v>
      </c>
      <c r="F197" s="7">
        <v>20</v>
      </c>
      <c r="G197" s="7" t="s">
        <v>753</v>
      </c>
      <c r="H197" s="7"/>
      <c r="I197" s="186" t="str">
        <f>IF(表格1[[#This Row],[中(M)]]="","",IF(表格1[[#This Row],[計分方式]]="4C+1X",SUM(M197:Q197)+LARGE(R197:V197,1)&amp;"@",""))</f>
        <v/>
      </c>
      <c r="J197" s="186" t="str">
        <f>IF(表格1[[#This Row],[中(M)]]="","",IF(表格1[[#This Row],[計分方式]]="4C+2X",SUM(M197:Q197)+LARGE(R197:W197,1)+LARGE(R197:W197,2)&amp;"@",""))</f>
        <v/>
      </c>
      <c r="K197" s="186" t="str">
        <f>IF(表格1[[#This Row],[中(M)]]="","",IF(表格1[[#This Row],[計分方式]]="Best5",LARGE((N197,O197,P197,Q197,R197,S197,T197,U197,V197),1)+LARGE((N197,O197,P197,Q197,R197,S197,T197,U197,V197),2)+LARGE((N197,O197,P197,Q197,R197,S197,T197,U197,V197),3)+LARGE((N197,O197,P197,Q197,R197,S197,T197,U197,V197),4)+LARGE((N197,O197,P197,Q197,R197,S197,T197,U197,V197),5)&amp;"@",""))</f>
        <v/>
      </c>
      <c r="L197" s="186" t="str">
        <f>IF(表格1[[#This Row],[中(M)]]="","",IF(表格1[[#This Row],[計分方式]]="Best6",LARGE((N197,O197,P197,Q197,R197,S197,T197,U197,V197),1)+LARGE((N197,O197,P197,Q197,R197,S197,T197,U197,V197),2)+LARGE((N197,O197,P197,Q197,R197,S197,T197,U197,V197),3)+LARGE((N197,O197,P197,Q197,R197,S197,T197,U197,V197),4)+LARGE((N197,O197,P197,Q197,R197,S197,T197,U197,V197),5)+LARGE((N197,O197,P197,Q197,R197,S197,T197,U197,V197),6)&amp;"@",""))</f>
        <v/>
      </c>
      <c r="M197" s="7">
        <v>64.400000000000006</v>
      </c>
      <c r="N197" s="7" t="s">
        <v>117</v>
      </c>
      <c r="O197" s="7" t="s">
        <v>117</v>
      </c>
      <c r="P197" s="7" t="s">
        <v>117</v>
      </c>
      <c r="Q197" s="7" t="s">
        <v>117</v>
      </c>
      <c r="R197" s="7" t="s">
        <v>117</v>
      </c>
      <c r="S197" s="7" t="s">
        <v>117</v>
      </c>
      <c r="T197" s="7" t="s">
        <v>117</v>
      </c>
      <c r="U197" s="7"/>
      <c r="V197" s="7" t="s">
        <v>117</v>
      </c>
      <c r="W197" s="186" t="str">
        <f>IF(表格1[[#This Row],[中(LQ)]]="","",IF(表格1[[#This Row],[計分方式]]="4C+1X",SUM(AA197:AE197)+LARGE(AF197:AJ197,1)&amp;"@",""))</f>
        <v/>
      </c>
      <c r="X197" s="186" t="str">
        <f>IF(表格1[[#This Row],[中(LQ)]]="","",IF(表格1[[#This Row],[計分方式]]="4C+2X",SUM(AA197:AE197)+LARGE(AF197:AJ197,1)+LARGE(AF197:AJ197,2)&amp;"@",""))</f>
        <v/>
      </c>
      <c r="Y197" s="186" t="str">
        <f>IF(表格1[[#This Row],[中(LQ)]]="","",IF(表格1[[#This Row],[計分方式]]="Best5",LARGE((AB197,AC197,AD197,AE197,AF197,AG197,AH197,AI197,AJ197),1)+LARGE((AB197,AC197,AD197,AE197,AF197,AG197,AH197,AI197,AJ197),2)+LARGE((AB197,AC197,AD197,AE197,AF197,AG197,AH197,AI197,AJ197),3)+LARGE((AB197,AC197,AD197,AE197,AF197,AG197,AH197,AI197,AJ197),4)+LARGE((AB197,AC197,AD197,AE197,AF197,AG197,AH197,AI197,AJ197),5)&amp;"@",""))</f>
        <v/>
      </c>
      <c r="Z197" s="186" t="str">
        <f>IF(表格1[[#This Row],[中(LQ)]]="","",IF(表格1[[#This Row],[計分方式]]="Best6",LARGE((AB197,AC197,AD197,AE197,AF197,AG197,AH197,AI197,AJ197),1)+LARGE((AB197,AC197,AD197,AE197,AF197,AG197,AH197,AI197,AJ197),2)+LARGE((AB197,AC197,AD197,AE197,AF197,AG197,AH197,AI197,AJ197),3)+LARGE((AB197,AC197,AD197,AE197,AF197,AG197,AH197,AI197,AJ197),4)+LARGE((AB197,AC197,AD197,AE197,AF197,AG197,AH197,AI197,AJ197),5)+LARGE((AB197,AC197,AD197,AE197,AF197,AG197,AH197,AI197,AJ197),6)&amp;"@",""))</f>
        <v/>
      </c>
      <c r="AA197" s="7">
        <v>63.3</v>
      </c>
      <c r="AB197" s="7" t="s">
        <v>117</v>
      </c>
      <c r="AC197" s="7" t="s">
        <v>117</v>
      </c>
      <c r="AD197" s="7" t="s">
        <v>117</v>
      </c>
      <c r="AE197" s="7" t="s">
        <v>117</v>
      </c>
      <c r="AF197" s="7" t="s">
        <v>117</v>
      </c>
      <c r="AG197" s="7" t="s">
        <v>117</v>
      </c>
      <c r="AH197" s="7" t="s">
        <v>117</v>
      </c>
      <c r="AI197" s="7"/>
      <c r="AJ197" s="7" t="s">
        <v>117</v>
      </c>
      <c r="AK197" s="161" t="s">
        <v>1665</v>
      </c>
    </row>
    <row r="198" spans="1:37" s="162" customFormat="1" ht="55.25" customHeight="1">
      <c r="A198" s="51" t="s">
        <v>785</v>
      </c>
      <c r="B198" s="52" t="s">
        <v>724</v>
      </c>
      <c r="C198" s="52" t="s">
        <v>786</v>
      </c>
      <c r="D198" s="160" t="s">
        <v>787</v>
      </c>
      <c r="E198" s="7" t="s">
        <v>73</v>
      </c>
      <c r="F198" s="7">
        <v>50</v>
      </c>
      <c r="G198" s="7" t="s">
        <v>788</v>
      </c>
      <c r="H198" s="7"/>
      <c r="I198" s="186" t="str">
        <f>IF(表格1[[#This Row],[中(M)]]="","",IF(表格1[[#This Row],[計分方式]]="4C+1X",SUM(M198:Q198)+LARGE(R198:V198,1)&amp;"@",""))</f>
        <v/>
      </c>
      <c r="J198" s="186" t="str">
        <f>IF(表格1[[#This Row],[中(M)]]="","",IF(表格1[[#This Row],[計分方式]]="4C+2X",SUM(M198:Q198)+LARGE(R198:W198,1)+LARGE(R198:W198,2)&amp;"@",""))</f>
        <v/>
      </c>
      <c r="K198" s="186" t="str">
        <f>IF(表格1[[#This Row],[中(M)]]="","",IF(表格1[[#This Row],[計分方式]]="Best5",LARGE((N198,O198,P198,Q198,R198,S198,T198,U198,V198),1)+LARGE((N198,O198,P198,Q198,R198,S198,T198,U198,V198),2)+LARGE((N198,O198,P198,Q198,R198,S198,T198,U198,V198),3)+LARGE((N198,O198,P198,Q198,R198,S198,T198,U198,V198),4)+LARGE((N198,O198,P198,Q198,R198,S198,T198,U198,V198),5)&amp;"@",""))</f>
        <v/>
      </c>
      <c r="L198" s="186" t="str">
        <f>IF(表格1[[#This Row],[中(M)]]="","",IF(表格1[[#This Row],[計分方式]]="Best6",LARGE((N198,O198,P198,Q198,R198,S198,T198,U198,V198),1)+LARGE((N198,O198,P198,Q198,R198,S198,T198,U198,V198),2)+LARGE((N198,O198,P198,Q198,R198,S198,T198,U198,V198),3)+LARGE((N198,O198,P198,Q198,R198,S198,T198,U198,V198),4)+LARGE((N198,O198,P198,Q198,R198,S198,T198,U198,V198),5)+LARGE((N198,O198,P198,Q198,R198,S198,T198,U198,V198),6)&amp;"@",""))</f>
        <v/>
      </c>
      <c r="M198" s="7">
        <v>29.75</v>
      </c>
      <c r="N198" s="7"/>
      <c r="O198" s="7"/>
      <c r="P198" s="7"/>
      <c r="Q198" s="7"/>
      <c r="R198" s="7"/>
      <c r="S198" s="7"/>
      <c r="T198" s="7"/>
      <c r="U198" s="7"/>
      <c r="V198" s="7"/>
      <c r="W198" s="186" t="str">
        <f>IF(表格1[[#This Row],[中(LQ)]]="","",IF(表格1[[#This Row],[計分方式]]="4C+1X",SUM(AA198:AE198)+LARGE(AF198:AJ198,1)&amp;"@",""))</f>
        <v/>
      </c>
      <c r="X198" s="186" t="str">
        <f>IF(表格1[[#This Row],[中(LQ)]]="","",IF(表格1[[#This Row],[計分方式]]="4C+2X",SUM(AA198:AE198)+LARGE(AF198:AJ198,1)+LARGE(AF198:AJ198,2)&amp;"@",""))</f>
        <v/>
      </c>
      <c r="Y198" s="186" t="str">
        <f>IF(表格1[[#This Row],[中(LQ)]]="","",IF(表格1[[#This Row],[計分方式]]="Best5",LARGE((AB198,AC198,AD198,AE198,AF198,AG198,AH198,AI198,AJ198),1)+LARGE((AB198,AC198,AD198,AE198,AF198,AG198,AH198,AI198,AJ198),2)+LARGE((AB198,AC198,AD198,AE198,AF198,AG198,AH198,AI198,AJ198),3)+LARGE((AB198,AC198,AD198,AE198,AF198,AG198,AH198,AI198,AJ198),4)+LARGE((AB198,AC198,AD198,AE198,AF198,AG198,AH198,AI198,AJ198),5)&amp;"@",""))</f>
        <v/>
      </c>
      <c r="Z198" s="186" t="str">
        <f>IF(表格1[[#This Row],[中(LQ)]]="","",IF(表格1[[#This Row],[計分方式]]="Best6",LARGE((AB198,AC198,AD198,AE198,AF198,AG198,AH198,AI198,AJ198),1)+LARGE((AB198,AC198,AD198,AE198,AF198,AG198,AH198,AI198,AJ198),2)+LARGE((AB198,AC198,AD198,AE198,AF198,AG198,AH198,AI198,AJ198),3)+LARGE((AB198,AC198,AD198,AE198,AF198,AG198,AH198,AI198,AJ198),4)+LARGE((AB198,AC198,AD198,AE198,AF198,AG198,AH198,AI198,AJ198),5)+LARGE((AB198,AC198,AD198,AE198,AF198,AG198,AH198,AI198,AJ198),6)&amp;"@",""))</f>
        <v/>
      </c>
      <c r="AA198" s="7">
        <v>29</v>
      </c>
      <c r="AB198" s="7"/>
      <c r="AC198" s="7"/>
      <c r="AD198" s="7"/>
      <c r="AE198" s="7"/>
      <c r="AF198" s="7"/>
      <c r="AG198" s="7"/>
      <c r="AH198" s="7"/>
      <c r="AI198" s="7"/>
      <c r="AJ198" s="7"/>
      <c r="AK198" s="161" t="s">
        <v>789</v>
      </c>
    </row>
    <row r="199" spans="1:37" s="162" customFormat="1" ht="55.25" customHeight="1">
      <c r="A199" s="51" t="s">
        <v>790</v>
      </c>
      <c r="B199" s="52" t="s">
        <v>724</v>
      </c>
      <c r="C199" s="52" t="s">
        <v>791</v>
      </c>
      <c r="D199" s="160" t="s">
        <v>792</v>
      </c>
      <c r="E199" s="7" t="s">
        <v>73</v>
      </c>
      <c r="F199" s="7">
        <v>28</v>
      </c>
      <c r="G199" s="7" t="s">
        <v>753</v>
      </c>
      <c r="H199" s="7"/>
      <c r="I199" s="186" t="str">
        <f>IF(表格1[[#This Row],[中(M)]]="","",IF(表格1[[#This Row],[計分方式]]="4C+1X",SUM(M199:Q199)+LARGE(R199:V199,1)&amp;"@",""))</f>
        <v/>
      </c>
      <c r="J199" s="186" t="str">
        <f>IF(表格1[[#This Row],[中(M)]]="","",IF(表格1[[#This Row],[計分方式]]="4C+2X",SUM(M199:Q199)+LARGE(R199:W199,1)+LARGE(R199:W199,2)&amp;"@",""))</f>
        <v/>
      </c>
      <c r="K199" s="186" t="str">
        <f>IF(表格1[[#This Row],[中(M)]]="","",IF(表格1[[#This Row],[計分方式]]="Best5",LARGE((N199,O199,P199,Q199,R199,S199,T199,U199,V199),1)+LARGE((N199,O199,P199,Q199,R199,S199,T199,U199,V199),2)+LARGE((N199,O199,P199,Q199,R199,S199,T199,U199,V199),3)+LARGE((N199,O199,P199,Q199,R199,S199,T199,U199,V199),4)+LARGE((N199,O199,P199,Q199,R199,S199,T199,U199,V199),5)&amp;"@",""))</f>
        <v/>
      </c>
      <c r="L199" s="186" t="str">
        <f>IF(表格1[[#This Row],[中(M)]]="","",IF(表格1[[#This Row],[計分方式]]="Best6",LARGE((N199,O199,P199,Q199,R199,S199,T199,U199,V199),1)+LARGE((N199,O199,P199,Q199,R199,S199,T199,U199,V199),2)+LARGE((N199,O199,P199,Q199,R199,S199,T199,U199,V199),3)+LARGE((N199,O199,P199,Q199,R199,S199,T199,U199,V199),4)+LARGE((N199,O199,P199,Q199,R199,S199,T199,U199,V199),5)+LARGE((N199,O199,P199,Q199,R199,S199,T199,U199,V199),6)&amp;"@",""))</f>
        <v/>
      </c>
      <c r="M199" s="7">
        <v>33</v>
      </c>
      <c r="N199" s="7"/>
      <c r="O199" s="7"/>
      <c r="P199" s="7"/>
      <c r="Q199" s="7"/>
      <c r="R199" s="7"/>
      <c r="S199" s="7"/>
      <c r="T199" s="7"/>
      <c r="U199" s="7"/>
      <c r="V199" s="7"/>
      <c r="W199" s="186" t="str">
        <f>IF(表格1[[#This Row],[中(LQ)]]="","",IF(表格1[[#This Row],[計分方式]]="4C+1X",SUM(AA199:AE199)+LARGE(AF199:AJ199,1)&amp;"@",""))</f>
        <v/>
      </c>
      <c r="X199" s="186" t="str">
        <f>IF(表格1[[#This Row],[中(LQ)]]="","",IF(表格1[[#This Row],[計分方式]]="4C+2X",SUM(AA199:AE199)+LARGE(AF199:AJ199,1)+LARGE(AF199:AJ199,2)&amp;"@",""))</f>
        <v/>
      </c>
      <c r="Y199" s="186" t="str">
        <f>IF(表格1[[#This Row],[中(LQ)]]="","",IF(表格1[[#This Row],[計分方式]]="Best5",LARGE((AB199,AC199,AD199,AE199,AF199,AG199,AH199,AI199,AJ199),1)+LARGE((AB199,AC199,AD199,AE199,AF199,AG199,AH199,AI199,AJ199),2)+LARGE((AB199,AC199,AD199,AE199,AF199,AG199,AH199,AI199,AJ199),3)+LARGE((AB199,AC199,AD199,AE199,AF199,AG199,AH199,AI199,AJ199),4)+LARGE((AB199,AC199,AD199,AE199,AF199,AG199,AH199,AI199,AJ199),5)&amp;"@",""))</f>
        <v/>
      </c>
      <c r="Z199" s="186" t="str">
        <f>IF(表格1[[#This Row],[中(LQ)]]="","",IF(表格1[[#This Row],[計分方式]]="Best6",LARGE((AB199,AC199,AD199,AE199,AF199,AG199,AH199,AI199,AJ199),1)+LARGE((AB199,AC199,AD199,AE199,AF199,AG199,AH199,AI199,AJ199),2)+LARGE((AB199,AC199,AD199,AE199,AF199,AG199,AH199,AI199,AJ199),3)+LARGE((AB199,AC199,AD199,AE199,AF199,AG199,AH199,AI199,AJ199),4)+LARGE((AB199,AC199,AD199,AE199,AF199,AG199,AH199,AI199,AJ199),5)+LARGE((AB199,AC199,AD199,AE199,AF199,AG199,AH199,AI199,AJ199),6)&amp;"@",""))</f>
        <v/>
      </c>
      <c r="AA199" s="7">
        <v>32</v>
      </c>
      <c r="AB199" s="7"/>
      <c r="AC199" s="7"/>
      <c r="AD199" s="7"/>
      <c r="AE199" s="7"/>
      <c r="AF199" s="7"/>
      <c r="AG199" s="7"/>
      <c r="AH199" s="7"/>
      <c r="AI199" s="7"/>
      <c r="AJ199" s="7"/>
      <c r="AK199" s="161" t="s">
        <v>793</v>
      </c>
    </row>
    <row r="200" spans="1:37" s="162" customFormat="1" ht="55.25" customHeight="1">
      <c r="A200" s="51" t="s">
        <v>794</v>
      </c>
      <c r="B200" s="52" t="s">
        <v>724</v>
      </c>
      <c r="C200" s="52" t="s">
        <v>795</v>
      </c>
      <c r="D200" s="160" t="s">
        <v>796</v>
      </c>
      <c r="E200" s="7" t="s">
        <v>73</v>
      </c>
      <c r="F200" s="7">
        <v>26</v>
      </c>
      <c r="G200" s="7" t="s">
        <v>797</v>
      </c>
      <c r="H200" s="7"/>
      <c r="I200" s="186" t="str">
        <f>IF(表格1[[#This Row],[中(M)]]="","",IF(表格1[[#This Row],[計分方式]]="4C+1X",SUM(M200:Q200)+LARGE(R200:V200,1)&amp;"@",""))</f>
        <v/>
      </c>
      <c r="J200" s="186" t="str">
        <f>IF(表格1[[#This Row],[中(M)]]="","",IF(表格1[[#This Row],[計分方式]]="4C+2X",SUM(M200:Q200)+LARGE(R200:W200,1)+LARGE(R200:W200,2)&amp;"@",""))</f>
        <v/>
      </c>
      <c r="K200" s="186" t="str">
        <f>IF(表格1[[#This Row],[中(M)]]="","",IF(表格1[[#This Row],[計分方式]]="Best5",LARGE((N200,O200,P200,Q200,R200,S200,T200,U200,V200),1)+LARGE((N200,O200,P200,Q200,R200,S200,T200,U200,V200),2)+LARGE((N200,O200,P200,Q200,R200,S200,T200,U200,V200),3)+LARGE((N200,O200,P200,Q200,R200,S200,T200,U200,V200),4)+LARGE((N200,O200,P200,Q200,R200,S200,T200,U200,V200),5)&amp;"@",""))</f>
        <v/>
      </c>
      <c r="L200" s="186" t="str">
        <f>IF(表格1[[#This Row],[中(M)]]="","",IF(表格1[[#This Row],[計分方式]]="Best6",LARGE((N200,O200,P200,Q200,R200,S200,T200,U200,V200),1)+LARGE((N200,O200,P200,Q200,R200,S200,T200,U200,V200),2)+LARGE((N200,O200,P200,Q200,R200,S200,T200,U200,V200),3)+LARGE((N200,O200,P200,Q200,R200,S200,T200,U200,V200),4)+LARGE((N200,O200,P200,Q200,R200,S200,T200,U200,V200),5)+LARGE((N200,O200,P200,Q200,R200,S200,T200,U200,V200),6)&amp;"@",""))</f>
        <v/>
      </c>
      <c r="M200" s="7">
        <v>45.25</v>
      </c>
      <c r="N200" s="7"/>
      <c r="O200" s="7"/>
      <c r="P200" s="7"/>
      <c r="Q200" s="7"/>
      <c r="R200" s="7"/>
      <c r="S200" s="7"/>
      <c r="T200" s="7"/>
      <c r="U200" s="7"/>
      <c r="V200" s="7"/>
      <c r="W200" s="186" t="str">
        <f>IF(表格1[[#This Row],[中(LQ)]]="","",IF(表格1[[#This Row],[計分方式]]="4C+1X",SUM(AA200:AE200)+LARGE(AF200:AJ200,1)&amp;"@",""))</f>
        <v/>
      </c>
      <c r="X200" s="186" t="str">
        <f>IF(表格1[[#This Row],[中(LQ)]]="","",IF(表格1[[#This Row],[計分方式]]="4C+2X",SUM(AA200:AE200)+LARGE(AF200:AJ200,1)+LARGE(AF200:AJ200,2)&amp;"@",""))</f>
        <v/>
      </c>
      <c r="Y200" s="186" t="str">
        <f>IF(表格1[[#This Row],[中(LQ)]]="","",IF(表格1[[#This Row],[計分方式]]="Best5",LARGE((AB200,AC200,AD200,AE200,AF200,AG200,AH200,AI200,AJ200),1)+LARGE((AB200,AC200,AD200,AE200,AF200,AG200,AH200,AI200,AJ200),2)+LARGE((AB200,AC200,AD200,AE200,AF200,AG200,AH200,AI200,AJ200),3)+LARGE((AB200,AC200,AD200,AE200,AF200,AG200,AH200,AI200,AJ200),4)+LARGE((AB200,AC200,AD200,AE200,AF200,AG200,AH200,AI200,AJ200),5)&amp;"@",""))</f>
        <v/>
      </c>
      <c r="Z200" s="186" t="str">
        <f>IF(表格1[[#This Row],[中(LQ)]]="","",IF(表格1[[#This Row],[計分方式]]="Best6",LARGE((AB200,AC200,AD200,AE200,AF200,AG200,AH200,AI200,AJ200),1)+LARGE((AB200,AC200,AD200,AE200,AF200,AG200,AH200,AI200,AJ200),2)+LARGE((AB200,AC200,AD200,AE200,AF200,AG200,AH200,AI200,AJ200),3)+LARGE((AB200,AC200,AD200,AE200,AF200,AG200,AH200,AI200,AJ200),4)+LARGE((AB200,AC200,AD200,AE200,AF200,AG200,AH200,AI200,AJ200),5)+LARGE((AB200,AC200,AD200,AE200,AF200,AG200,AH200,AI200,AJ200),6)&amp;"@",""))</f>
        <v/>
      </c>
      <c r="AA200" s="7">
        <v>42.25</v>
      </c>
      <c r="AB200" s="7"/>
      <c r="AC200" s="7"/>
      <c r="AD200" s="7"/>
      <c r="AE200" s="7"/>
      <c r="AF200" s="7"/>
      <c r="AG200" s="7"/>
      <c r="AH200" s="7"/>
      <c r="AI200" s="7"/>
      <c r="AJ200" s="7"/>
      <c r="AK200" s="161" t="s">
        <v>798</v>
      </c>
    </row>
    <row r="201" spans="1:37" s="162" customFormat="1" ht="55.25" customHeight="1">
      <c r="A201" s="51" t="s">
        <v>799</v>
      </c>
      <c r="B201" s="52" t="s">
        <v>724</v>
      </c>
      <c r="C201" s="52" t="s">
        <v>800</v>
      </c>
      <c r="D201" s="160" t="s">
        <v>801</v>
      </c>
      <c r="E201" s="7" t="s">
        <v>73</v>
      </c>
      <c r="F201" s="7">
        <v>16</v>
      </c>
      <c r="G201" s="7" t="s">
        <v>753</v>
      </c>
      <c r="H201" s="7"/>
      <c r="I201" s="186" t="str">
        <f>IF(表格1[[#This Row],[中(M)]]="","",IF(表格1[[#This Row],[計分方式]]="4C+1X",SUM(M201:Q201)+LARGE(R201:V201,1)&amp;"@",""))</f>
        <v/>
      </c>
      <c r="J201" s="186" t="str">
        <f>IF(表格1[[#This Row],[中(M)]]="","",IF(表格1[[#This Row],[計分方式]]="4C+2X",SUM(M201:Q201)+LARGE(R201:W201,1)+LARGE(R201:W201,2)&amp;"@",""))</f>
        <v/>
      </c>
      <c r="K201" s="186" t="str">
        <f>IF(表格1[[#This Row],[中(M)]]="","",IF(表格1[[#This Row],[計分方式]]="Best5",LARGE((N201,O201,P201,Q201,R201,S201,T201,U201,V201),1)+LARGE((N201,O201,P201,Q201,R201,S201,T201,U201,V201),2)+LARGE((N201,O201,P201,Q201,R201,S201,T201,U201,V201),3)+LARGE((N201,O201,P201,Q201,R201,S201,T201,U201,V201),4)+LARGE((N201,O201,P201,Q201,R201,S201,T201,U201,V201),5)&amp;"@",""))</f>
        <v/>
      </c>
      <c r="L201" s="186" t="str">
        <f>IF(表格1[[#This Row],[中(M)]]="","",IF(表格1[[#This Row],[計分方式]]="Best6",LARGE((N201,O201,P201,Q201,R201,S201,T201,U201,V201),1)+LARGE((N201,O201,P201,Q201,R201,S201,T201,U201,V201),2)+LARGE((N201,O201,P201,Q201,R201,S201,T201,U201,V201),3)+LARGE((N201,O201,P201,Q201,R201,S201,T201,U201,V201),4)+LARGE((N201,O201,P201,Q201,R201,S201,T201,U201,V201),5)+LARGE((N201,O201,P201,Q201,R201,S201,T201,U201,V201),6)&amp;"@",""))</f>
        <v/>
      </c>
      <c r="M201" s="7">
        <v>39.5</v>
      </c>
      <c r="N201" s="7"/>
      <c r="O201" s="7"/>
      <c r="P201" s="7"/>
      <c r="Q201" s="7"/>
      <c r="R201" s="7"/>
      <c r="S201" s="7"/>
      <c r="T201" s="7"/>
      <c r="U201" s="7"/>
      <c r="V201" s="7"/>
      <c r="W201" s="186" t="str">
        <f>IF(表格1[[#This Row],[中(LQ)]]="","",IF(表格1[[#This Row],[計分方式]]="4C+1X",SUM(AA201:AE201)+LARGE(AF201:AJ201,1)&amp;"@",""))</f>
        <v/>
      </c>
      <c r="X201" s="186" t="str">
        <f>IF(表格1[[#This Row],[中(LQ)]]="","",IF(表格1[[#This Row],[計分方式]]="4C+2X",SUM(AA201:AE201)+LARGE(AF201:AJ201,1)+LARGE(AF201:AJ201,2)&amp;"@",""))</f>
        <v/>
      </c>
      <c r="Y201" s="186" t="str">
        <f>IF(表格1[[#This Row],[中(LQ)]]="","",IF(表格1[[#This Row],[計分方式]]="Best5",LARGE((AB201,AC201,AD201,AE201,AF201,AG201,AH201,AI201,AJ201),1)+LARGE((AB201,AC201,AD201,AE201,AF201,AG201,AH201,AI201,AJ201),2)+LARGE((AB201,AC201,AD201,AE201,AF201,AG201,AH201,AI201,AJ201),3)+LARGE((AB201,AC201,AD201,AE201,AF201,AG201,AH201,AI201,AJ201),4)+LARGE((AB201,AC201,AD201,AE201,AF201,AG201,AH201,AI201,AJ201),5)&amp;"@",""))</f>
        <v/>
      </c>
      <c r="Z201" s="186" t="str">
        <f>IF(表格1[[#This Row],[中(LQ)]]="","",IF(表格1[[#This Row],[計分方式]]="Best6",LARGE((AB201,AC201,AD201,AE201,AF201,AG201,AH201,AI201,AJ201),1)+LARGE((AB201,AC201,AD201,AE201,AF201,AG201,AH201,AI201,AJ201),2)+LARGE((AB201,AC201,AD201,AE201,AF201,AG201,AH201,AI201,AJ201),3)+LARGE((AB201,AC201,AD201,AE201,AF201,AG201,AH201,AI201,AJ201),4)+LARGE((AB201,AC201,AD201,AE201,AF201,AG201,AH201,AI201,AJ201),5)+LARGE((AB201,AC201,AD201,AE201,AF201,AG201,AH201,AI201,AJ201),6)&amp;"@",""))</f>
        <v/>
      </c>
      <c r="AA201" s="7">
        <v>33.25</v>
      </c>
      <c r="AB201" s="7"/>
      <c r="AC201" s="7"/>
      <c r="AD201" s="7"/>
      <c r="AE201" s="7"/>
      <c r="AF201" s="7"/>
      <c r="AG201" s="7"/>
      <c r="AH201" s="7"/>
      <c r="AI201" s="7"/>
      <c r="AJ201" s="7"/>
      <c r="AK201" s="161" t="s">
        <v>802</v>
      </c>
    </row>
    <row r="202" spans="1:37" s="162" customFormat="1" ht="55.25" customHeight="1">
      <c r="A202" s="51" t="s">
        <v>803</v>
      </c>
      <c r="B202" s="52" t="s">
        <v>724</v>
      </c>
      <c r="C202" s="52" t="s">
        <v>804</v>
      </c>
      <c r="D202" s="160" t="s">
        <v>805</v>
      </c>
      <c r="E202" s="7" t="s">
        <v>73</v>
      </c>
      <c r="F202" s="7">
        <v>16</v>
      </c>
      <c r="G202" s="7" t="s">
        <v>797</v>
      </c>
      <c r="H202" s="7"/>
      <c r="I202" s="186" t="str">
        <f>IF(表格1[[#This Row],[中(M)]]="","",IF(表格1[[#This Row],[計分方式]]="4C+1X",SUM(M202:Q202)+LARGE(R202:V202,1)&amp;"@",""))</f>
        <v/>
      </c>
      <c r="J202" s="186" t="str">
        <f>IF(表格1[[#This Row],[中(M)]]="","",IF(表格1[[#This Row],[計分方式]]="4C+2X",SUM(M202:Q202)+LARGE(R202:W202,1)+LARGE(R202:W202,2)&amp;"@",""))</f>
        <v/>
      </c>
      <c r="K202" s="186" t="str">
        <f>IF(表格1[[#This Row],[中(M)]]="","",IF(表格1[[#This Row],[計分方式]]="Best5",LARGE((N202,O202,P202,Q202,R202,S202,T202,U202,V202),1)+LARGE((N202,O202,P202,Q202,R202,S202,T202,U202,V202),2)+LARGE((N202,O202,P202,Q202,R202,S202,T202,U202,V202),3)+LARGE((N202,O202,P202,Q202,R202,S202,T202,U202,V202),4)+LARGE((N202,O202,P202,Q202,R202,S202,T202,U202,V202),5)&amp;"@",""))</f>
        <v/>
      </c>
      <c r="L202" s="186" t="str">
        <f>IF(表格1[[#This Row],[中(M)]]="","",IF(表格1[[#This Row],[計分方式]]="Best6",LARGE((N202,O202,P202,Q202,R202,S202,T202,U202,V202),1)+LARGE((N202,O202,P202,Q202,R202,S202,T202,U202,V202),2)+LARGE((N202,O202,P202,Q202,R202,S202,T202,U202,V202),3)+LARGE((N202,O202,P202,Q202,R202,S202,T202,U202,V202),4)+LARGE((N202,O202,P202,Q202,R202,S202,T202,U202,V202),5)+LARGE((N202,O202,P202,Q202,R202,S202,T202,U202,V202),6)&amp;"@",""))</f>
        <v/>
      </c>
      <c r="M202" s="7">
        <v>47.5</v>
      </c>
      <c r="N202" s="7"/>
      <c r="O202" s="7"/>
      <c r="P202" s="7"/>
      <c r="Q202" s="7"/>
      <c r="R202" s="7"/>
      <c r="S202" s="7"/>
      <c r="T202" s="7"/>
      <c r="U202" s="7"/>
      <c r="V202" s="7"/>
      <c r="W202" s="186" t="str">
        <f>IF(表格1[[#This Row],[中(LQ)]]="","",IF(表格1[[#This Row],[計分方式]]="4C+1X",SUM(AA202:AE202)+LARGE(AF202:AJ202,1)&amp;"@",""))</f>
        <v/>
      </c>
      <c r="X202" s="186" t="str">
        <f>IF(表格1[[#This Row],[中(LQ)]]="","",IF(表格1[[#This Row],[計分方式]]="4C+2X",SUM(AA202:AE202)+LARGE(AF202:AJ202,1)+LARGE(AF202:AJ202,2)&amp;"@",""))</f>
        <v/>
      </c>
      <c r="Y202" s="186" t="str">
        <f>IF(表格1[[#This Row],[中(LQ)]]="","",IF(表格1[[#This Row],[計分方式]]="Best5",LARGE((AB202,AC202,AD202,AE202,AF202,AG202,AH202,AI202,AJ202),1)+LARGE((AB202,AC202,AD202,AE202,AF202,AG202,AH202,AI202,AJ202),2)+LARGE((AB202,AC202,AD202,AE202,AF202,AG202,AH202,AI202,AJ202),3)+LARGE((AB202,AC202,AD202,AE202,AF202,AG202,AH202,AI202,AJ202),4)+LARGE((AB202,AC202,AD202,AE202,AF202,AG202,AH202,AI202,AJ202),5)&amp;"@",""))</f>
        <v/>
      </c>
      <c r="Z202" s="186" t="str">
        <f>IF(表格1[[#This Row],[中(LQ)]]="","",IF(表格1[[#This Row],[計分方式]]="Best6",LARGE((AB202,AC202,AD202,AE202,AF202,AG202,AH202,AI202,AJ202),1)+LARGE((AB202,AC202,AD202,AE202,AF202,AG202,AH202,AI202,AJ202),2)+LARGE((AB202,AC202,AD202,AE202,AF202,AG202,AH202,AI202,AJ202),3)+LARGE((AB202,AC202,AD202,AE202,AF202,AG202,AH202,AI202,AJ202),4)+LARGE((AB202,AC202,AD202,AE202,AF202,AG202,AH202,AI202,AJ202),5)+LARGE((AB202,AC202,AD202,AE202,AF202,AG202,AH202,AI202,AJ202),6)&amp;"@",""))</f>
        <v/>
      </c>
      <c r="AA202" s="7">
        <v>40.5</v>
      </c>
      <c r="AB202" s="7"/>
      <c r="AC202" s="7"/>
      <c r="AD202" s="7"/>
      <c r="AE202" s="7"/>
      <c r="AF202" s="7"/>
      <c r="AG202" s="7"/>
      <c r="AH202" s="7"/>
      <c r="AI202" s="7"/>
      <c r="AJ202" s="7"/>
      <c r="AK202" s="161" t="s">
        <v>806</v>
      </c>
    </row>
    <row r="203" spans="1:37" s="162" customFormat="1" ht="55.25" customHeight="1">
      <c r="A203" s="51" t="s">
        <v>807</v>
      </c>
      <c r="B203" s="52" t="s">
        <v>724</v>
      </c>
      <c r="C203" s="52" t="s">
        <v>808</v>
      </c>
      <c r="D203" s="160" t="s">
        <v>809</v>
      </c>
      <c r="E203" s="7" t="s">
        <v>73</v>
      </c>
      <c r="F203" s="7">
        <v>23</v>
      </c>
      <c r="G203" s="7" t="s">
        <v>753</v>
      </c>
      <c r="H203" s="7"/>
      <c r="I203" s="186" t="str">
        <f>IF(表格1[[#This Row],[中(M)]]="","",IF(表格1[[#This Row],[計分方式]]="4C+1X",SUM(M203:Q203)+LARGE(R203:V203,1)&amp;"@",""))</f>
        <v/>
      </c>
      <c r="J203" s="186" t="str">
        <f>IF(表格1[[#This Row],[中(M)]]="","",IF(表格1[[#This Row],[計分方式]]="4C+2X",SUM(M203:Q203)+LARGE(R203:W203,1)+LARGE(R203:W203,2)&amp;"@",""))</f>
        <v/>
      </c>
      <c r="K203" s="186" t="str">
        <f>IF(表格1[[#This Row],[中(M)]]="","",IF(表格1[[#This Row],[計分方式]]="Best5",LARGE((N203,O203,P203,Q203,R203,S203,T203,U203,V203),1)+LARGE((N203,O203,P203,Q203,R203,S203,T203,U203,V203),2)+LARGE((N203,O203,P203,Q203,R203,S203,T203,U203,V203),3)+LARGE((N203,O203,P203,Q203,R203,S203,T203,U203,V203),4)+LARGE((N203,O203,P203,Q203,R203,S203,T203,U203,V203),5)&amp;"@",""))</f>
        <v/>
      </c>
      <c r="L203" s="186" t="str">
        <f>IF(表格1[[#This Row],[中(M)]]="","",IF(表格1[[#This Row],[計分方式]]="Best6",LARGE((N203,O203,P203,Q203,R203,S203,T203,U203,V203),1)+LARGE((N203,O203,P203,Q203,R203,S203,T203,U203,V203),2)+LARGE((N203,O203,P203,Q203,R203,S203,T203,U203,V203),3)+LARGE((N203,O203,P203,Q203,R203,S203,T203,U203,V203),4)+LARGE((N203,O203,P203,Q203,R203,S203,T203,U203,V203),5)+LARGE((N203,O203,P203,Q203,R203,S203,T203,U203,V203),6)&amp;"@",""))</f>
        <v/>
      </c>
      <c r="M203" s="7">
        <v>49.4</v>
      </c>
      <c r="N203" s="7" t="s">
        <v>117</v>
      </c>
      <c r="O203" s="7" t="s">
        <v>117</v>
      </c>
      <c r="P203" s="7" t="s">
        <v>117</v>
      </c>
      <c r="Q203" s="7" t="s">
        <v>117</v>
      </c>
      <c r="R203" s="7" t="s">
        <v>117</v>
      </c>
      <c r="S203" s="7" t="s">
        <v>117</v>
      </c>
      <c r="T203" s="7" t="s">
        <v>117</v>
      </c>
      <c r="U203" s="7"/>
      <c r="V203" s="7" t="s">
        <v>117</v>
      </c>
      <c r="W203" s="186" t="str">
        <f>IF(表格1[[#This Row],[中(LQ)]]="","",IF(表格1[[#This Row],[計分方式]]="4C+1X",SUM(AA203:AE203)+LARGE(AF203:AJ203,1)&amp;"@",""))</f>
        <v/>
      </c>
      <c r="X203" s="186" t="str">
        <f>IF(表格1[[#This Row],[中(LQ)]]="","",IF(表格1[[#This Row],[計分方式]]="4C+2X",SUM(AA203:AE203)+LARGE(AF203:AJ203,1)+LARGE(AF203:AJ203,2)&amp;"@",""))</f>
        <v/>
      </c>
      <c r="Y203" s="186" t="str">
        <f>IF(表格1[[#This Row],[中(LQ)]]="","",IF(表格1[[#This Row],[計分方式]]="Best5",LARGE((AB203,AC203,AD203,AE203,AF203,AG203,AH203,AI203,AJ203),1)+LARGE((AB203,AC203,AD203,AE203,AF203,AG203,AH203,AI203,AJ203),2)+LARGE((AB203,AC203,AD203,AE203,AF203,AG203,AH203,AI203,AJ203),3)+LARGE((AB203,AC203,AD203,AE203,AF203,AG203,AH203,AI203,AJ203),4)+LARGE((AB203,AC203,AD203,AE203,AF203,AG203,AH203,AI203,AJ203),5)&amp;"@",""))</f>
        <v/>
      </c>
      <c r="Z203" s="186" t="str">
        <f>IF(表格1[[#This Row],[中(LQ)]]="","",IF(表格1[[#This Row],[計分方式]]="Best6",LARGE((AB203,AC203,AD203,AE203,AF203,AG203,AH203,AI203,AJ203),1)+LARGE((AB203,AC203,AD203,AE203,AF203,AG203,AH203,AI203,AJ203),2)+LARGE((AB203,AC203,AD203,AE203,AF203,AG203,AH203,AI203,AJ203),3)+LARGE((AB203,AC203,AD203,AE203,AF203,AG203,AH203,AI203,AJ203),4)+LARGE((AB203,AC203,AD203,AE203,AF203,AG203,AH203,AI203,AJ203),5)+LARGE((AB203,AC203,AD203,AE203,AF203,AG203,AH203,AI203,AJ203),6)&amp;"@",""))</f>
        <v/>
      </c>
      <c r="AA203" s="7">
        <v>47.4</v>
      </c>
      <c r="AB203" s="7" t="s">
        <v>117</v>
      </c>
      <c r="AC203" s="7" t="s">
        <v>117</v>
      </c>
      <c r="AD203" s="7" t="s">
        <v>117</v>
      </c>
      <c r="AE203" s="7" t="s">
        <v>117</v>
      </c>
      <c r="AF203" s="7" t="s">
        <v>117</v>
      </c>
      <c r="AG203" s="7" t="s">
        <v>117</v>
      </c>
      <c r="AH203" s="7" t="s">
        <v>117</v>
      </c>
      <c r="AI203" s="7"/>
      <c r="AJ203" s="7" t="s">
        <v>117</v>
      </c>
      <c r="AK203" s="161" t="s">
        <v>1666</v>
      </c>
    </row>
    <row r="204" spans="1:37" s="162" customFormat="1" ht="55.25" customHeight="1">
      <c r="A204" s="51" t="s">
        <v>810</v>
      </c>
      <c r="B204" s="52" t="s">
        <v>724</v>
      </c>
      <c r="C204" s="163" t="s">
        <v>811</v>
      </c>
      <c r="D204" s="164" t="s">
        <v>812</v>
      </c>
      <c r="E204" s="186" t="s">
        <v>73</v>
      </c>
      <c r="F204" s="7">
        <v>18</v>
      </c>
      <c r="G204" s="7" t="s">
        <v>813</v>
      </c>
      <c r="H204" s="7"/>
      <c r="I204" s="186" t="str">
        <f>IF(表格1[[#This Row],[中(M)]]="","",IF(表格1[[#This Row],[計分方式]]="4C+1X",SUM(M204:Q204)+LARGE(R204:V204,1)&amp;"@",""))</f>
        <v/>
      </c>
      <c r="J204" s="186" t="str">
        <f>IF(表格1[[#This Row],[中(M)]]="","",IF(表格1[[#This Row],[計分方式]]="4C+2X",SUM(M204:Q204)+LARGE(R204:W204,1)+LARGE(R204:W204,2)&amp;"@",""))</f>
        <v/>
      </c>
      <c r="K204" s="186" t="str">
        <f>IF(表格1[[#This Row],[中(M)]]="","",IF(表格1[[#This Row],[計分方式]]="Best5",LARGE((N204,O204,P204,Q204,R204,S204,T204,U204,V204),1)+LARGE((N204,O204,P204,Q204,R204,S204,T204,U204,V204),2)+LARGE((N204,O204,P204,Q204,R204,S204,T204,U204,V204),3)+LARGE((N204,O204,P204,Q204,R204,S204,T204,U204,V204),4)+LARGE((N204,O204,P204,Q204,R204,S204,T204,U204,V204),5)&amp;"@",""))</f>
        <v/>
      </c>
      <c r="L204" s="186" t="str">
        <f>IF(表格1[[#This Row],[中(M)]]="","",IF(表格1[[#This Row],[計分方式]]="Best6",LARGE((N204,O204,P204,Q204,R204,S204,T204,U204,V204),1)+LARGE((N204,O204,P204,Q204,R204,S204,T204,U204,V204),2)+LARGE((N204,O204,P204,Q204,R204,S204,T204,U204,V204),3)+LARGE((N204,O204,P204,Q204,R204,S204,T204,U204,V204),4)+LARGE((N204,O204,P204,Q204,R204,S204,T204,U204,V204),5)+LARGE((N204,O204,P204,Q204,R204,S204,T204,U204,V204),6)&amp;"@",""))</f>
        <v/>
      </c>
      <c r="M204" s="7">
        <v>45</v>
      </c>
      <c r="N204" s="7"/>
      <c r="O204" s="7"/>
      <c r="P204" s="7"/>
      <c r="Q204" s="7"/>
      <c r="R204" s="7"/>
      <c r="S204" s="7"/>
      <c r="T204" s="7"/>
      <c r="U204" s="7"/>
      <c r="V204" s="7"/>
      <c r="W204" s="186" t="str">
        <f>IF(表格1[[#This Row],[中(LQ)]]="","",IF(表格1[[#This Row],[計分方式]]="4C+1X",SUM(AA204:AE204)+LARGE(AF204:AJ204,1)&amp;"@",""))</f>
        <v/>
      </c>
      <c r="X204" s="186" t="str">
        <f>IF(表格1[[#This Row],[中(LQ)]]="","",IF(表格1[[#This Row],[計分方式]]="4C+2X",SUM(AA204:AE204)+LARGE(AF204:AJ204,1)+LARGE(AF204:AJ204,2)&amp;"@",""))</f>
        <v/>
      </c>
      <c r="Y204" s="186" t="str">
        <f>IF(表格1[[#This Row],[中(LQ)]]="","",IF(表格1[[#This Row],[計分方式]]="Best5",LARGE((AB204,AC204,AD204,AE204,AF204,AG204,AH204,AI204,AJ204),1)+LARGE((AB204,AC204,AD204,AE204,AF204,AG204,AH204,AI204,AJ204),2)+LARGE((AB204,AC204,AD204,AE204,AF204,AG204,AH204,AI204,AJ204),3)+LARGE((AB204,AC204,AD204,AE204,AF204,AG204,AH204,AI204,AJ204),4)+LARGE((AB204,AC204,AD204,AE204,AF204,AG204,AH204,AI204,AJ204),5)&amp;"@",""))</f>
        <v/>
      </c>
      <c r="Z204" s="186" t="str">
        <f>IF(表格1[[#This Row],[中(LQ)]]="","",IF(表格1[[#This Row],[計分方式]]="Best6",LARGE((AB204,AC204,AD204,AE204,AF204,AG204,AH204,AI204,AJ204),1)+LARGE((AB204,AC204,AD204,AE204,AF204,AG204,AH204,AI204,AJ204),2)+LARGE((AB204,AC204,AD204,AE204,AF204,AG204,AH204,AI204,AJ204),3)+LARGE((AB204,AC204,AD204,AE204,AF204,AG204,AH204,AI204,AJ204),4)+LARGE((AB204,AC204,AD204,AE204,AF204,AG204,AH204,AI204,AJ204),5)+LARGE((AB204,AC204,AD204,AE204,AF204,AG204,AH204,AI204,AJ204),6)&amp;"@",""))</f>
        <v/>
      </c>
      <c r="AA204" s="7">
        <v>43</v>
      </c>
      <c r="AB204" s="7"/>
      <c r="AC204" s="7"/>
      <c r="AD204" s="7"/>
      <c r="AE204" s="7"/>
      <c r="AF204" s="7"/>
      <c r="AG204" s="7"/>
      <c r="AH204" s="7"/>
      <c r="AI204" s="7"/>
      <c r="AJ204" s="7"/>
      <c r="AK204" s="164" t="s">
        <v>814</v>
      </c>
    </row>
    <row r="205" spans="1:37" s="162" customFormat="1" ht="55.25" customHeight="1">
      <c r="A205" s="51" t="s">
        <v>815</v>
      </c>
      <c r="B205" s="52" t="s">
        <v>724</v>
      </c>
      <c r="C205" s="52" t="s">
        <v>816</v>
      </c>
      <c r="D205" s="160" t="s">
        <v>817</v>
      </c>
      <c r="E205" s="7" t="s">
        <v>73</v>
      </c>
      <c r="F205" s="7">
        <v>22</v>
      </c>
      <c r="G205" s="7" t="s">
        <v>797</v>
      </c>
      <c r="H205" s="7"/>
      <c r="I205" s="186" t="str">
        <f>IF(表格1[[#This Row],[中(M)]]="","",IF(表格1[[#This Row],[計分方式]]="4C+1X",SUM(M205:Q205)+LARGE(R205:V205,1)&amp;"@",""))</f>
        <v/>
      </c>
      <c r="J205" s="186" t="str">
        <f>IF(表格1[[#This Row],[中(M)]]="","",IF(表格1[[#This Row],[計分方式]]="4C+2X",SUM(M205:Q205)+LARGE(R205:W205,1)+LARGE(R205:W205,2)&amp;"@",""))</f>
        <v/>
      </c>
      <c r="K205" s="186" t="str">
        <f>IF(表格1[[#This Row],[中(M)]]="","",IF(表格1[[#This Row],[計分方式]]="Best5",LARGE((N205,O205,P205,Q205,R205,S205,T205,U205,V205),1)+LARGE((N205,O205,P205,Q205,R205,S205,T205,U205,V205),2)+LARGE((N205,O205,P205,Q205,R205,S205,T205,U205,V205),3)+LARGE((N205,O205,P205,Q205,R205,S205,T205,U205,V205),4)+LARGE((N205,O205,P205,Q205,R205,S205,T205,U205,V205),5)&amp;"@",""))</f>
        <v/>
      </c>
      <c r="L205" s="186" t="str">
        <f>IF(表格1[[#This Row],[中(M)]]="","",IF(表格1[[#This Row],[計分方式]]="Best6",LARGE((N205,O205,P205,Q205,R205,S205,T205,U205,V205),1)+LARGE((N205,O205,P205,Q205,R205,S205,T205,U205,V205),2)+LARGE((N205,O205,P205,Q205,R205,S205,T205,U205,V205),3)+LARGE((N205,O205,P205,Q205,R205,S205,T205,U205,V205),4)+LARGE((N205,O205,P205,Q205,R205,S205,T205,U205,V205),5)+LARGE((N205,O205,P205,Q205,R205,S205,T205,U205,V205),6)&amp;"@",""))</f>
        <v/>
      </c>
      <c r="M205" s="7">
        <v>67.25</v>
      </c>
      <c r="N205" s="7"/>
      <c r="O205" s="7"/>
      <c r="P205" s="7"/>
      <c r="Q205" s="7"/>
      <c r="R205" s="7"/>
      <c r="S205" s="7"/>
      <c r="T205" s="7"/>
      <c r="U205" s="7"/>
      <c r="V205" s="7"/>
      <c r="W205" s="186" t="str">
        <f>IF(表格1[[#This Row],[中(LQ)]]="","",IF(表格1[[#This Row],[計分方式]]="4C+1X",SUM(AA205:AE205)+LARGE(AF205:AJ205,1)&amp;"@",""))</f>
        <v/>
      </c>
      <c r="X205" s="186" t="str">
        <f>IF(表格1[[#This Row],[中(LQ)]]="","",IF(表格1[[#This Row],[計分方式]]="4C+2X",SUM(AA205:AE205)+LARGE(AF205:AJ205,1)+LARGE(AF205:AJ205,2)&amp;"@",""))</f>
        <v/>
      </c>
      <c r="Y205" s="186" t="str">
        <f>IF(表格1[[#This Row],[中(LQ)]]="","",IF(表格1[[#This Row],[計分方式]]="Best5",LARGE((AB205,AC205,AD205,AE205,AF205,AG205,AH205,AI205,AJ205),1)+LARGE((AB205,AC205,AD205,AE205,AF205,AG205,AH205,AI205,AJ205),2)+LARGE((AB205,AC205,AD205,AE205,AF205,AG205,AH205,AI205,AJ205),3)+LARGE((AB205,AC205,AD205,AE205,AF205,AG205,AH205,AI205,AJ205),4)+LARGE((AB205,AC205,AD205,AE205,AF205,AG205,AH205,AI205,AJ205),5)&amp;"@",""))</f>
        <v/>
      </c>
      <c r="Z205" s="186" t="str">
        <f>IF(表格1[[#This Row],[中(LQ)]]="","",IF(表格1[[#This Row],[計分方式]]="Best6",LARGE((AB205,AC205,AD205,AE205,AF205,AG205,AH205,AI205,AJ205),1)+LARGE((AB205,AC205,AD205,AE205,AF205,AG205,AH205,AI205,AJ205),2)+LARGE((AB205,AC205,AD205,AE205,AF205,AG205,AH205,AI205,AJ205),3)+LARGE((AB205,AC205,AD205,AE205,AF205,AG205,AH205,AI205,AJ205),4)+LARGE((AB205,AC205,AD205,AE205,AF205,AG205,AH205,AI205,AJ205),5)+LARGE((AB205,AC205,AD205,AE205,AF205,AG205,AH205,AI205,AJ205),6)&amp;"@",""))</f>
        <v/>
      </c>
      <c r="AA205" s="7">
        <v>62.75</v>
      </c>
      <c r="AB205" s="7"/>
      <c r="AC205" s="7"/>
      <c r="AD205" s="7"/>
      <c r="AE205" s="7"/>
      <c r="AF205" s="7"/>
      <c r="AG205" s="7"/>
      <c r="AH205" s="7"/>
      <c r="AI205" s="7"/>
      <c r="AJ205" s="7"/>
      <c r="AK205" s="161" t="s">
        <v>818</v>
      </c>
    </row>
    <row r="206" spans="1:37" s="162" customFormat="1" ht="55.25" customHeight="1">
      <c r="A206" s="51" t="s">
        <v>819</v>
      </c>
      <c r="B206" s="52" t="s">
        <v>820</v>
      </c>
      <c r="C206" s="52" t="s">
        <v>821</v>
      </c>
      <c r="D206" s="160" t="s">
        <v>822</v>
      </c>
      <c r="E206" s="7" t="s">
        <v>73</v>
      </c>
      <c r="F206" s="7">
        <v>54</v>
      </c>
      <c r="G206" s="7" t="s">
        <v>126</v>
      </c>
      <c r="H206" s="7"/>
      <c r="I206" s="186" t="str">
        <f>IF(表格1[[#This Row],[中(M)]]="","",IF(表格1[[#This Row],[計分方式]]="4C+1X",SUM(M206:Q206)+LARGE(R206:V206,1)&amp;"@",""))</f>
        <v/>
      </c>
      <c r="J206" s="186" t="str">
        <f>IF(表格1[[#This Row],[中(M)]]="","",IF(表格1[[#This Row],[計分方式]]="4C+2X",SUM(M206:Q206)+LARGE(R206:W206,1)+LARGE(R206:W206,2)&amp;"@",""))</f>
        <v/>
      </c>
      <c r="K206" s="186" t="str">
        <f>IF(表格1[[#This Row],[中(M)]]="","",IF(表格1[[#This Row],[計分方式]]="Best5",LARGE((N206,O206,P206,Q206,R206,S206,T206,U206,V206),1)+LARGE((N206,O206,P206,Q206,R206,S206,T206,U206,V206),2)+LARGE((N206,O206,P206,Q206,R206,S206,T206,U206,V206),3)+LARGE((N206,O206,P206,Q206,R206,S206,T206,U206,V206),4)+LARGE((N206,O206,P206,Q206,R206,S206,T206,U206,V206),5)&amp;"@",""))</f>
        <v/>
      </c>
      <c r="L206" s="186" t="str">
        <f>IF(表格1[[#This Row],[中(M)]]="","",IF(表格1[[#This Row],[計分方式]]="Best6",LARGE((N206,O206,P206,Q206,R206,S206,T206,U206,V206),1)+LARGE((N206,O206,P206,Q206,R206,S206,T206,U206,V206),2)+LARGE((N206,O206,P206,Q206,R206,S206,T206,U206,V206),3)+LARGE((N206,O206,P206,Q206,R206,S206,T206,U206,V206),4)+LARGE((N206,O206,P206,Q206,R206,S206,T206,U206,V206),5)+LARGE((N206,O206,P206,Q206,R206,S206,T206,U206,V206),6)&amp;"@",""))</f>
        <v/>
      </c>
      <c r="M206" s="7">
        <v>33</v>
      </c>
      <c r="N206" s="7"/>
      <c r="O206" s="7"/>
      <c r="P206" s="7"/>
      <c r="Q206" s="7"/>
      <c r="R206" s="7"/>
      <c r="S206" s="7"/>
      <c r="T206" s="7"/>
      <c r="U206" s="7"/>
      <c r="V206" s="7"/>
      <c r="W206" s="186" t="str">
        <f>IF(表格1[[#This Row],[中(LQ)]]="","",IF(表格1[[#This Row],[計分方式]]="4C+1X",SUM(AA206:AE206)+LARGE(AF206:AJ206,1)&amp;"@",""))</f>
        <v/>
      </c>
      <c r="X206" s="186" t="str">
        <f>IF(表格1[[#This Row],[中(LQ)]]="","",IF(表格1[[#This Row],[計分方式]]="4C+2X",SUM(AA206:AE206)+LARGE(AF206:AJ206,1)+LARGE(AF206:AJ206,2)&amp;"@",""))</f>
        <v/>
      </c>
      <c r="Y206" s="186" t="str">
        <f>IF(表格1[[#This Row],[中(LQ)]]="","",IF(表格1[[#This Row],[計分方式]]="Best5",LARGE((AB206,AC206,AD206,AE206,AF206,AG206,AH206,AI206,AJ206),1)+LARGE((AB206,AC206,AD206,AE206,AF206,AG206,AH206,AI206,AJ206),2)+LARGE((AB206,AC206,AD206,AE206,AF206,AG206,AH206,AI206,AJ206),3)+LARGE((AB206,AC206,AD206,AE206,AF206,AG206,AH206,AI206,AJ206),4)+LARGE((AB206,AC206,AD206,AE206,AF206,AG206,AH206,AI206,AJ206),5)&amp;"@",""))</f>
        <v/>
      </c>
      <c r="Z206" s="186" t="str">
        <f>IF(表格1[[#This Row],[中(LQ)]]="","",IF(表格1[[#This Row],[計分方式]]="Best6",LARGE((AB206,AC206,AD206,AE206,AF206,AG206,AH206,AI206,AJ206),1)+LARGE((AB206,AC206,AD206,AE206,AF206,AG206,AH206,AI206,AJ206),2)+LARGE((AB206,AC206,AD206,AE206,AF206,AG206,AH206,AI206,AJ206),3)+LARGE((AB206,AC206,AD206,AE206,AF206,AG206,AH206,AI206,AJ206),4)+LARGE((AB206,AC206,AD206,AE206,AF206,AG206,AH206,AI206,AJ206),5)+LARGE((AB206,AC206,AD206,AE206,AF206,AG206,AH206,AI206,AJ206),6)&amp;"@",""))</f>
        <v/>
      </c>
      <c r="AA206" s="7">
        <v>32</v>
      </c>
      <c r="AB206" s="7"/>
      <c r="AC206" s="7"/>
      <c r="AD206" s="7"/>
      <c r="AE206" s="7"/>
      <c r="AF206" s="7"/>
      <c r="AG206" s="7"/>
      <c r="AH206" s="7"/>
      <c r="AI206" s="7"/>
      <c r="AJ206" s="7"/>
      <c r="AK206" s="161" t="s">
        <v>823</v>
      </c>
    </row>
    <row r="207" spans="1:37" s="162" customFormat="1" ht="55.25" customHeight="1">
      <c r="A207" s="51" t="s">
        <v>824</v>
      </c>
      <c r="B207" s="52" t="s">
        <v>820</v>
      </c>
      <c r="C207" s="52" t="s">
        <v>825</v>
      </c>
      <c r="D207" s="160" t="s">
        <v>826</v>
      </c>
      <c r="E207" s="7" t="s">
        <v>74</v>
      </c>
      <c r="F207" s="7">
        <v>42</v>
      </c>
      <c r="G207" s="7" t="s">
        <v>361</v>
      </c>
      <c r="H207" s="7"/>
      <c r="I207" s="186" t="str">
        <f>IF(表格1[[#This Row],[中(M)]]="","",IF(表格1[[#This Row],[計分方式]]="4C+1X",SUM(M207:Q207)+LARGE(R207:V207,1)&amp;"@",""))</f>
        <v/>
      </c>
      <c r="J207" s="186" t="str">
        <f>IF(表格1[[#This Row],[中(M)]]="","",IF(表格1[[#This Row],[計分方式]]="4C+2X",SUM(M207:Q207)+LARGE(R207:W207,1)+LARGE(R207:W207,2)&amp;"@",""))</f>
        <v/>
      </c>
      <c r="K207" s="186" t="str">
        <f>IF(表格1[[#This Row],[中(M)]]="","",IF(表格1[[#This Row],[計分方式]]="Best5",LARGE((N207,O207,P207,Q207,R207,S207,T207,U207,V207),1)+LARGE((N207,O207,P207,Q207,R207,S207,T207,U207,V207),2)+LARGE((N207,O207,P207,Q207,R207,S207,T207,U207,V207),3)+LARGE((N207,O207,P207,Q207,R207,S207,T207,U207,V207),4)+LARGE((N207,O207,P207,Q207,R207,S207,T207,U207,V207),5)&amp;"@",""))</f>
        <v/>
      </c>
      <c r="L207" s="186" t="str">
        <f>IF(表格1[[#This Row],[中(M)]]="","",IF(表格1[[#This Row],[計分方式]]="Best6",LARGE((N207,O207,P207,Q207,R207,S207,T207,U207,V207),1)+LARGE((N207,O207,P207,Q207,R207,S207,T207,U207,V207),2)+LARGE((N207,O207,P207,Q207,R207,S207,T207,U207,V207),3)+LARGE((N207,O207,P207,Q207,R207,S207,T207,U207,V207),4)+LARGE((N207,O207,P207,Q207,R207,S207,T207,U207,V207),5)+LARGE((N207,O207,P207,Q207,R207,S207,T207,U207,V207),6)&amp;"@",""))</f>
        <v/>
      </c>
      <c r="M207" s="7">
        <v>29</v>
      </c>
      <c r="N207" s="7"/>
      <c r="O207" s="7"/>
      <c r="P207" s="7"/>
      <c r="Q207" s="7"/>
      <c r="R207" s="7"/>
      <c r="S207" s="7"/>
      <c r="T207" s="7"/>
      <c r="U207" s="7"/>
      <c r="V207" s="7"/>
      <c r="W207" s="186" t="str">
        <f>IF(表格1[[#This Row],[中(LQ)]]="","",IF(表格1[[#This Row],[計分方式]]="4C+1X",SUM(AA207:AE207)+LARGE(AF207:AJ207,1)&amp;"@",""))</f>
        <v/>
      </c>
      <c r="X207" s="186" t="str">
        <f>IF(表格1[[#This Row],[中(LQ)]]="","",IF(表格1[[#This Row],[計分方式]]="4C+2X",SUM(AA207:AE207)+LARGE(AF207:AJ207,1)+LARGE(AF207:AJ207,2)&amp;"@",""))</f>
        <v/>
      </c>
      <c r="Y207" s="186" t="str">
        <f>IF(表格1[[#This Row],[中(LQ)]]="","",IF(表格1[[#This Row],[計分方式]]="Best5",LARGE((AB207,AC207,AD207,AE207,AF207,AG207,AH207,AI207,AJ207),1)+LARGE((AB207,AC207,AD207,AE207,AF207,AG207,AH207,AI207,AJ207),2)+LARGE((AB207,AC207,AD207,AE207,AF207,AG207,AH207,AI207,AJ207),3)+LARGE((AB207,AC207,AD207,AE207,AF207,AG207,AH207,AI207,AJ207),4)+LARGE((AB207,AC207,AD207,AE207,AF207,AG207,AH207,AI207,AJ207),5)&amp;"@",""))</f>
        <v/>
      </c>
      <c r="Z207" s="186" t="str">
        <f>IF(表格1[[#This Row],[中(LQ)]]="","",IF(表格1[[#This Row],[計分方式]]="Best6",LARGE((AB207,AC207,AD207,AE207,AF207,AG207,AH207,AI207,AJ207),1)+LARGE((AB207,AC207,AD207,AE207,AF207,AG207,AH207,AI207,AJ207),2)+LARGE((AB207,AC207,AD207,AE207,AF207,AG207,AH207,AI207,AJ207),3)+LARGE((AB207,AC207,AD207,AE207,AF207,AG207,AH207,AI207,AJ207),4)+LARGE((AB207,AC207,AD207,AE207,AF207,AG207,AH207,AI207,AJ207),5)+LARGE((AB207,AC207,AD207,AE207,AF207,AG207,AH207,AI207,AJ207),6)&amp;"@",""))</f>
        <v/>
      </c>
      <c r="AA207" s="7">
        <v>29</v>
      </c>
      <c r="AB207" s="7"/>
      <c r="AC207" s="7"/>
      <c r="AD207" s="7"/>
      <c r="AE207" s="7"/>
      <c r="AF207" s="7"/>
      <c r="AG207" s="7"/>
      <c r="AH207" s="7"/>
      <c r="AI207" s="7"/>
      <c r="AJ207" s="7"/>
      <c r="AK207" s="161" t="s">
        <v>827</v>
      </c>
    </row>
    <row r="208" spans="1:37" s="162" customFormat="1" ht="55.25" customHeight="1">
      <c r="A208" s="51" t="s">
        <v>828</v>
      </c>
      <c r="B208" s="52" t="s">
        <v>820</v>
      </c>
      <c r="C208" s="52" t="s">
        <v>829</v>
      </c>
      <c r="D208" s="160" t="s">
        <v>830</v>
      </c>
      <c r="E208" s="7" t="s">
        <v>73</v>
      </c>
      <c r="F208" s="7">
        <v>12</v>
      </c>
      <c r="G208" s="7" t="s">
        <v>361</v>
      </c>
      <c r="H208" s="7"/>
      <c r="I208" s="186" t="str">
        <f>IF(表格1[[#This Row],[中(M)]]="","",IF(表格1[[#This Row],[計分方式]]="4C+1X",SUM(M208:Q208)+LARGE(R208:V208,1)&amp;"@",""))</f>
        <v/>
      </c>
      <c r="J208" s="186" t="str">
        <f>IF(表格1[[#This Row],[中(M)]]="","",IF(表格1[[#This Row],[計分方式]]="4C+2X",SUM(M208:Q208)+LARGE(R208:W208,1)+LARGE(R208:W208,2)&amp;"@",""))</f>
        <v/>
      </c>
      <c r="K208" s="186" t="str">
        <f>IF(表格1[[#This Row],[中(M)]]="","",IF(表格1[[#This Row],[計分方式]]="Best5",LARGE((N208,O208,P208,Q208,R208,S208,T208,U208,V208),1)+LARGE((N208,O208,P208,Q208,R208,S208,T208,U208,V208),2)+LARGE((N208,O208,P208,Q208,R208,S208,T208,U208,V208),3)+LARGE((N208,O208,P208,Q208,R208,S208,T208,U208,V208),4)+LARGE((N208,O208,P208,Q208,R208,S208,T208,U208,V208),5)&amp;"@",""))</f>
        <v/>
      </c>
      <c r="L208" s="186" t="str">
        <f>IF(表格1[[#This Row],[中(M)]]="","",IF(表格1[[#This Row],[計分方式]]="Best6",LARGE((N208,O208,P208,Q208,R208,S208,T208,U208,V208),1)+LARGE((N208,O208,P208,Q208,R208,S208,T208,U208,V208),2)+LARGE((N208,O208,P208,Q208,R208,S208,T208,U208,V208),3)+LARGE((N208,O208,P208,Q208,R208,S208,T208,U208,V208),4)+LARGE((N208,O208,P208,Q208,R208,S208,T208,U208,V208),5)+LARGE((N208,O208,P208,Q208,R208,S208,T208,U208,V208),6)&amp;"@",""))</f>
        <v/>
      </c>
      <c r="M208" s="7">
        <v>25</v>
      </c>
      <c r="N208" s="7"/>
      <c r="O208" s="7"/>
      <c r="P208" s="7"/>
      <c r="Q208" s="7"/>
      <c r="R208" s="7"/>
      <c r="S208" s="7"/>
      <c r="T208" s="7"/>
      <c r="U208" s="7"/>
      <c r="V208" s="7"/>
      <c r="W208" s="186" t="str">
        <f>IF(表格1[[#This Row],[中(LQ)]]="","",IF(表格1[[#This Row],[計分方式]]="4C+1X",SUM(AA208:AE208)+LARGE(AF208:AJ208,1)&amp;"@",""))</f>
        <v/>
      </c>
      <c r="X208" s="186" t="str">
        <f>IF(表格1[[#This Row],[中(LQ)]]="","",IF(表格1[[#This Row],[計分方式]]="4C+2X",SUM(AA208:AE208)+LARGE(AF208:AJ208,1)+LARGE(AF208:AJ208,2)&amp;"@",""))</f>
        <v/>
      </c>
      <c r="Y208" s="186" t="str">
        <f>IF(表格1[[#This Row],[中(LQ)]]="","",IF(表格1[[#This Row],[計分方式]]="Best5",LARGE((AB208,AC208,AD208,AE208,AF208,AG208,AH208,AI208,AJ208),1)+LARGE((AB208,AC208,AD208,AE208,AF208,AG208,AH208,AI208,AJ208),2)+LARGE((AB208,AC208,AD208,AE208,AF208,AG208,AH208,AI208,AJ208),3)+LARGE((AB208,AC208,AD208,AE208,AF208,AG208,AH208,AI208,AJ208),4)+LARGE((AB208,AC208,AD208,AE208,AF208,AG208,AH208,AI208,AJ208),5)&amp;"@",""))</f>
        <v/>
      </c>
      <c r="Z208" s="186" t="str">
        <f>IF(表格1[[#This Row],[中(LQ)]]="","",IF(表格1[[#This Row],[計分方式]]="Best6",LARGE((AB208,AC208,AD208,AE208,AF208,AG208,AH208,AI208,AJ208),1)+LARGE((AB208,AC208,AD208,AE208,AF208,AG208,AH208,AI208,AJ208),2)+LARGE((AB208,AC208,AD208,AE208,AF208,AG208,AH208,AI208,AJ208),3)+LARGE((AB208,AC208,AD208,AE208,AF208,AG208,AH208,AI208,AJ208),4)+LARGE((AB208,AC208,AD208,AE208,AF208,AG208,AH208,AI208,AJ208),5)+LARGE((AB208,AC208,AD208,AE208,AF208,AG208,AH208,AI208,AJ208),6)&amp;"@",""))</f>
        <v/>
      </c>
      <c r="AA208" s="7">
        <v>25</v>
      </c>
      <c r="AB208" s="7"/>
      <c r="AC208" s="7"/>
      <c r="AD208" s="7"/>
      <c r="AE208" s="7"/>
      <c r="AF208" s="7"/>
      <c r="AG208" s="7"/>
      <c r="AH208" s="7"/>
      <c r="AI208" s="7"/>
      <c r="AJ208" s="7"/>
      <c r="AK208" s="161" t="s">
        <v>831</v>
      </c>
    </row>
    <row r="209" spans="1:37" s="162" customFormat="1" ht="55.25" customHeight="1">
      <c r="A209" s="51" t="s">
        <v>832</v>
      </c>
      <c r="B209" s="52" t="s">
        <v>820</v>
      </c>
      <c r="C209" s="52" t="s">
        <v>833</v>
      </c>
      <c r="D209" s="160" t="s">
        <v>834</v>
      </c>
      <c r="E209" s="7" t="s">
        <v>73</v>
      </c>
      <c r="F209" s="7">
        <v>17</v>
      </c>
      <c r="G209" s="7" t="s">
        <v>361</v>
      </c>
      <c r="H209" s="7"/>
      <c r="I209" s="186" t="str">
        <f>IF(表格1[[#This Row],[中(M)]]="","",IF(表格1[[#This Row],[計分方式]]="4C+1X",SUM(M209:Q209)+LARGE(R209:V209,1)&amp;"@",""))</f>
        <v/>
      </c>
      <c r="J209" s="186" t="str">
        <f>IF(表格1[[#This Row],[中(M)]]="","",IF(表格1[[#This Row],[計分方式]]="4C+2X",SUM(M209:Q209)+LARGE(R209:W209,1)+LARGE(R209:W209,2)&amp;"@",""))</f>
        <v/>
      </c>
      <c r="K209" s="186" t="str">
        <f>IF(表格1[[#This Row],[中(M)]]="","",IF(表格1[[#This Row],[計分方式]]="Best5",LARGE((N209,O209,P209,Q209,R209,S209,T209,U209,V209),1)+LARGE((N209,O209,P209,Q209,R209,S209,T209,U209,V209),2)+LARGE((N209,O209,P209,Q209,R209,S209,T209,U209,V209),3)+LARGE((N209,O209,P209,Q209,R209,S209,T209,U209,V209),4)+LARGE((N209,O209,P209,Q209,R209,S209,T209,U209,V209),5)&amp;"@",""))</f>
        <v/>
      </c>
      <c r="L209" s="186" t="str">
        <f>IF(表格1[[#This Row],[中(M)]]="","",IF(表格1[[#This Row],[計分方式]]="Best6",LARGE((N209,O209,P209,Q209,R209,S209,T209,U209,V209),1)+LARGE((N209,O209,P209,Q209,R209,S209,T209,U209,V209),2)+LARGE((N209,O209,P209,Q209,R209,S209,T209,U209,V209),3)+LARGE((N209,O209,P209,Q209,R209,S209,T209,U209,V209),4)+LARGE((N209,O209,P209,Q209,R209,S209,T209,U209,V209),5)+LARGE((N209,O209,P209,Q209,R209,S209,T209,U209,V209),6)&amp;"@",""))</f>
        <v/>
      </c>
      <c r="M209" s="7">
        <v>29</v>
      </c>
      <c r="N209" s="7"/>
      <c r="O209" s="7"/>
      <c r="P209" s="7"/>
      <c r="Q209" s="7"/>
      <c r="R209" s="7"/>
      <c r="S209" s="7"/>
      <c r="T209" s="7"/>
      <c r="U209" s="7"/>
      <c r="V209" s="7"/>
      <c r="W209" s="186" t="str">
        <f>IF(表格1[[#This Row],[中(LQ)]]="","",IF(表格1[[#This Row],[計分方式]]="4C+1X",SUM(AA209:AE209)+LARGE(AF209:AJ209,1)&amp;"@",""))</f>
        <v/>
      </c>
      <c r="X209" s="186" t="str">
        <f>IF(表格1[[#This Row],[中(LQ)]]="","",IF(表格1[[#This Row],[計分方式]]="4C+2X",SUM(AA209:AE209)+LARGE(AF209:AJ209,1)+LARGE(AF209:AJ209,2)&amp;"@",""))</f>
        <v/>
      </c>
      <c r="Y209" s="186" t="str">
        <f>IF(表格1[[#This Row],[中(LQ)]]="","",IF(表格1[[#This Row],[計分方式]]="Best5",LARGE((AB209,AC209,AD209,AE209,AF209,AG209,AH209,AI209,AJ209),1)+LARGE((AB209,AC209,AD209,AE209,AF209,AG209,AH209,AI209,AJ209),2)+LARGE((AB209,AC209,AD209,AE209,AF209,AG209,AH209,AI209,AJ209),3)+LARGE((AB209,AC209,AD209,AE209,AF209,AG209,AH209,AI209,AJ209),4)+LARGE((AB209,AC209,AD209,AE209,AF209,AG209,AH209,AI209,AJ209),5)&amp;"@",""))</f>
        <v/>
      </c>
      <c r="Z209" s="186" t="str">
        <f>IF(表格1[[#This Row],[中(LQ)]]="","",IF(表格1[[#This Row],[計分方式]]="Best6",LARGE((AB209,AC209,AD209,AE209,AF209,AG209,AH209,AI209,AJ209),1)+LARGE((AB209,AC209,AD209,AE209,AF209,AG209,AH209,AI209,AJ209),2)+LARGE((AB209,AC209,AD209,AE209,AF209,AG209,AH209,AI209,AJ209),3)+LARGE((AB209,AC209,AD209,AE209,AF209,AG209,AH209,AI209,AJ209),4)+LARGE((AB209,AC209,AD209,AE209,AF209,AG209,AH209,AI209,AJ209),5)+LARGE((AB209,AC209,AD209,AE209,AF209,AG209,AH209,AI209,AJ209),6)&amp;"@",""))</f>
        <v/>
      </c>
      <c r="AA209" s="7">
        <v>26</v>
      </c>
      <c r="AB209" s="7"/>
      <c r="AC209" s="7"/>
      <c r="AD209" s="7"/>
      <c r="AE209" s="7"/>
      <c r="AF209" s="7"/>
      <c r="AG209" s="7"/>
      <c r="AH209" s="7"/>
      <c r="AI209" s="7"/>
      <c r="AJ209" s="7"/>
      <c r="AK209" s="161" t="s">
        <v>827</v>
      </c>
    </row>
    <row r="210" spans="1:37" s="162" customFormat="1" ht="55.25" customHeight="1">
      <c r="A210" s="51" t="s">
        <v>835</v>
      </c>
      <c r="B210" s="52" t="s">
        <v>820</v>
      </c>
      <c r="C210" s="52" t="s">
        <v>836</v>
      </c>
      <c r="D210" s="160" t="s">
        <v>837</v>
      </c>
      <c r="E210" s="7" t="s">
        <v>1742</v>
      </c>
      <c r="F210" s="7">
        <v>289</v>
      </c>
      <c r="G210" s="7" t="s">
        <v>361</v>
      </c>
      <c r="H210" s="7"/>
      <c r="I210" s="186" t="str">
        <f>IF(表格1[[#This Row],[中(M)]]="","",IF(表格1[[#This Row],[計分方式]]="4C+1X",SUM(M210:Q210)+LARGE(R210:V210,1)&amp;"@",""))</f>
        <v/>
      </c>
      <c r="J210" s="186" t="str">
        <f>IF(表格1[[#This Row],[中(M)]]="","",IF(表格1[[#This Row],[計分方式]]="4C+2X",SUM(M210:Q210)+LARGE(R210:W210,1)+LARGE(R210:W210,2)&amp;"@",""))</f>
        <v/>
      </c>
      <c r="K210" s="186" t="str">
        <f>IF(表格1[[#This Row],[中(M)]]="","",IF(表格1[[#This Row],[計分方式]]="Best5",LARGE((N210,O210,P210,Q210,R210,S210,T210,U210,V210),1)+LARGE((N210,O210,P210,Q210,R210,S210,T210,U210,V210),2)+LARGE((N210,O210,P210,Q210,R210,S210,T210,U210,V210),3)+LARGE((N210,O210,P210,Q210,R210,S210,T210,U210,V210),4)+LARGE((N210,O210,P210,Q210,R210,S210,T210,U210,V210),5)&amp;"@",""))</f>
        <v/>
      </c>
      <c r="L210" s="186" t="str">
        <f>IF(表格1[[#This Row],[中(M)]]="","",IF(表格1[[#This Row],[計分方式]]="Best6",LARGE((N210,O210,P210,Q210,R210,S210,T210,U210,V210),1)+LARGE((N210,O210,P210,Q210,R210,S210,T210,U210,V210),2)+LARGE((N210,O210,P210,Q210,R210,S210,T210,U210,V210),3)+LARGE((N210,O210,P210,Q210,R210,S210,T210,U210,V210),4)+LARGE((N210,O210,P210,Q210,R210,S210,T210,U210,V210),5)+LARGE((N210,O210,P210,Q210,R210,S210,T210,U210,V210),6)&amp;"@",""))</f>
        <v/>
      </c>
      <c r="M210" s="7">
        <v>30</v>
      </c>
      <c r="N210" s="7"/>
      <c r="O210" s="7"/>
      <c r="P210" s="7"/>
      <c r="Q210" s="7"/>
      <c r="R210" s="7"/>
      <c r="S210" s="7"/>
      <c r="T210" s="7"/>
      <c r="U210" s="7"/>
      <c r="V210" s="7"/>
      <c r="W210" s="186" t="str">
        <f>IF(表格1[[#This Row],[中(LQ)]]="","",IF(表格1[[#This Row],[計分方式]]="4C+1X",SUM(AA210:AE210)+LARGE(AF210:AJ210,1)&amp;"@",""))</f>
        <v/>
      </c>
      <c r="X210" s="186" t="str">
        <f>IF(表格1[[#This Row],[中(LQ)]]="","",IF(表格1[[#This Row],[計分方式]]="4C+2X",SUM(AA210:AE210)+LARGE(AF210:AJ210,1)+LARGE(AF210:AJ210,2)&amp;"@",""))</f>
        <v/>
      </c>
      <c r="Y210" s="186" t="str">
        <f>IF(表格1[[#This Row],[中(LQ)]]="","",IF(表格1[[#This Row],[計分方式]]="Best5",LARGE((AB210,AC210,AD210,AE210,AF210,AG210,AH210,AI210,AJ210),1)+LARGE((AB210,AC210,AD210,AE210,AF210,AG210,AH210,AI210,AJ210),2)+LARGE((AB210,AC210,AD210,AE210,AF210,AG210,AH210,AI210,AJ210),3)+LARGE((AB210,AC210,AD210,AE210,AF210,AG210,AH210,AI210,AJ210),4)+LARGE((AB210,AC210,AD210,AE210,AF210,AG210,AH210,AI210,AJ210),5)&amp;"@",""))</f>
        <v/>
      </c>
      <c r="Z210" s="186" t="str">
        <f>IF(表格1[[#This Row],[中(LQ)]]="","",IF(表格1[[#This Row],[計分方式]]="Best6",LARGE((AB210,AC210,AD210,AE210,AF210,AG210,AH210,AI210,AJ210),1)+LARGE((AB210,AC210,AD210,AE210,AF210,AG210,AH210,AI210,AJ210),2)+LARGE((AB210,AC210,AD210,AE210,AF210,AG210,AH210,AI210,AJ210),3)+LARGE((AB210,AC210,AD210,AE210,AF210,AG210,AH210,AI210,AJ210),4)+LARGE((AB210,AC210,AD210,AE210,AF210,AG210,AH210,AI210,AJ210),5)+LARGE((AB210,AC210,AD210,AE210,AF210,AG210,AH210,AI210,AJ210),6)&amp;"@",""))</f>
        <v/>
      </c>
      <c r="AA210" s="7">
        <v>29</v>
      </c>
      <c r="AB210" s="7"/>
      <c r="AC210" s="7"/>
      <c r="AD210" s="7"/>
      <c r="AE210" s="7"/>
      <c r="AF210" s="7"/>
      <c r="AG210" s="7"/>
      <c r="AH210" s="7"/>
      <c r="AI210" s="7"/>
      <c r="AJ210" s="7"/>
      <c r="AK210" s="161" t="s">
        <v>838</v>
      </c>
    </row>
    <row r="211" spans="1:37" s="162" customFormat="1" ht="55.25" customHeight="1">
      <c r="A211" s="51" t="s">
        <v>839</v>
      </c>
      <c r="B211" s="52" t="s">
        <v>820</v>
      </c>
      <c r="C211" s="52" t="s">
        <v>840</v>
      </c>
      <c r="D211" s="160" t="s">
        <v>841</v>
      </c>
      <c r="E211" s="7" t="s">
        <v>73</v>
      </c>
      <c r="F211" s="7">
        <v>17</v>
      </c>
      <c r="G211" s="7" t="s">
        <v>361</v>
      </c>
      <c r="H211" s="7"/>
      <c r="I211" s="186" t="str">
        <f>IF(表格1[[#This Row],[中(M)]]="","",IF(表格1[[#This Row],[計分方式]]="4C+1X",SUM(M211:Q211)+LARGE(R211:V211,1)&amp;"@",""))</f>
        <v/>
      </c>
      <c r="J211" s="186" t="str">
        <f>IF(表格1[[#This Row],[中(M)]]="","",IF(表格1[[#This Row],[計分方式]]="4C+2X",SUM(M211:Q211)+LARGE(R211:W211,1)+LARGE(R211:W211,2)&amp;"@",""))</f>
        <v/>
      </c>
      <c r="K211" s="186" t="str">
        <f>IF(表格1[[#This Row],[中(M)]]="","",IF(表格1[[#This Row],[計分方式]]="Best5",LARGE((N211,O211,P211,Q211,R211,S211,T211,U211,V211),1)+LARGE((N211,O211,P211,Q211,R211,S211,T211,U211,V211),2)+LARGE((N211,O211,P211,Q211,R211,S211,T211,U211,V211),3)+LARGE((N211,O211,P211,Q211,R211,S211,T211,U211,V211),4)+LARGE((N211,O211,P211,Q211,R211,S211,T211,U211,V211),5)&amp;"@",""))</f>
        <v/>
      </c>
      <c r="L211" s="186" t="str">
        <f>IF(表格1[[#This Row],[中(M)]]="","",IF(表格1[[#This Row],[計分方式]]="Best6",LARGE((N211,O211,P211,Q211,R211,S211,T211,U211,V211),1)+LARGE((N211,O211,P211,Q211,R211,S211,T211,U211,V211),2)+LARGE((N211,O211,P211,Q211,R211,S211,T211,U211,V211),3)+LARGE((N211,O211,P211,Q211,R211,S211,T211,U211,V211),4)+LARGE((N211,O211,P211,Q211,R211,S211,T211,U211,V211),5)+LARGE((N211,O211,P211,Q211,R211,S211,T211,U211,V211),6)&amp;"@",""))</f>
        <v/>
      </c>
      <c r="M211" s="7">
        <v>33</v>
      </c>
      <c r="N211" s="7"/>
      <c r="O211" s="7"/>
      <c r="P211" s="7"/>
      <c r="Q211" s="7"/>
      <c r="R211" s="7"/>
      <c r="S211" s="7"/>
      <c r="T211" s="7"/>
      <c r="U211" s="7"/>
      <c r="V211" s="7"/>
      <c r="W211" s="186" t="str">
        <f>IF(表格1[[#This Row],[中(LQ)]]="","",IF(表格1[[#This Row],[計分方式]]="4C+1X",SUM(AA211:AE211)+LARGE(AF211:AJ211,1)&amp;"@",""))</f>
        <v/>
      </c>
      <c r="X211" s="186" t="str">
        <f>IF(表格1[[#This Row],[中(LQ)]]="","",IF(表格1[[#This Row],[計分方式]]="4C+2X",SUM(AA211:AE211)+LARGE(AF211:AJ211,1)+LARGE(AF211:AJ211,2)&amp;"@",""))</f>
        <v/>
      </c>
      <c r="Y211" s="186" t="str">
        <f>IF(表格1[[#This Row],[中(LQ)]]="","",IF(表格1[[#This Row],[計分方式]]="Best5",LARGE((AB211,AC211,AD211,AE211,AF211,AG211,AH211,AI211,AJ211),1)+LARGE((AB211,AC211,AD211,AE211,AF211,AG211,AH211,AI211,AJ211),2)+LARGE((AB211,AC211,AD211,AE211,AF211,AG211,AH211,AI211,AJ211),3)+LARGE((AB211,AC211,AD211,AE211,AF211,AG211,AH211,AI211,AJ211),4)+LARGE((AB211,AC211,AD211,AE211,AF211,AG211,AH211,AI211,AJ211),5)&amp;"@",""))</f>
        <v/>
      </c>
      <c r="Z211" s="186" t="str">
        <f>IF(表格1[[#This Row],[中(LQ)]]="","",IF(表格1[[#This Row],[計分方式]]="Best6",LARGE((AB211,AC211,AD211,AE211,AF211,AG211,AH211,AI211,AJ211),1)+LARGE((AB211,AC211,AD211,AE211,AF211,AG211,AH211,AI211,AJ211),2)+LARGE((AB211,AC211,AD211,AE211,AF211,AG211,AH211,AI211,AJ211),3)+LARGE((AB211,AC211,AD211,AE211,AF211,AG211,AH211,AI211,AJ211),4)+LARGE((AB211,AC211,AD211,AE211,AF211,AG211,AH211,AI211,AJ211),5)+LARGE((AB211,AC211,AD211,AE211,AF211,AG211,AH211,AI211,AJ211),6)&amp;"@",""))</f>
        <v/>
      </c>
      <c r="AA211" s="7">
        <v>32</v>
      </c>
      <c r="AB211" s="7"/>
      <c r="AC211" s="7"/>
      <c r="AD211" s="7"/>
      <c r="AE211" s="7"/>
      <c r="AF211" s="7"/>
      <c r="AG211" s="7"/>
      <c r="AH211" s="7"/>
      <c r="AI211" s="7"/>
      <c r="AJ211" s="7"/>
      <c r="AK211" s="161" t="s">
        <v>842</v>
      </c>
    </row>
    <row r="212" spans="1:37" s="162" customFormat="1" ht="55.25" customHeight="1">
      <c r="A212" s="51" t="s">
        <v>843</v>
      </c>
      <c r="B212" s="52" t="s">
        <v>820</v>
      </c>
      <c r="C212" s="52" t="s">
        <v>844</v>
      </c>
      <c r="D212" s="160" t="s">
        <v>845</v>
      </c>
      <c r="E212" s="7" t="s">
        <v>73</v>
      </c>
      <c r="F212" s="7">
        <v>20</v>
      </c>
      <c r="G212" s="7" t="s">
        <v>126</v>
      </c>
      <c r="H212" s="7"/>
      <c r="I212" s="186" t="str">
        <f>IF(表格1[[#This Row],[中(M)]]="","",IF(表格1[[#This Row],[計分方式]]="4C+1X",SUM(M212:Q212)+LARGE(R212:V212,1)&amp;"@",""))</f>
        <v/>
      </c>
      <c r="J212" s="186" t="str">
        <f>IF(表格1[[#This Row],[中(M)]]="","",IF(表格1[[#This Row],[計分方式]]="4C+2X",SUM(M212:Q212)+LARGE(R212:W212,1)+LARGE(R212:W212,2)&amp;"@",""))</f>
        <v/>
      </c>
      <c r="K212" s="186" t="str">
        <f>IF(表格1[[#This Row],[中(M)]]="","",IF(表格1[[#This Row],[計分方式]]="Best5",LARGE((N212,O212,P212,Q212,R212,S212,T212,U212,V212),1)+LARGE((N212,O212,P212,Q212,R212,S212,T212,U212,V212),2)+LARGE((N212,O212,P212,Q212,R212,S212,T212,U212,V212),3)+LARGE((N212,O212,P212,Q212,R212,S212,T212,U212,V212),4)+LARGE((N212,O212,P212,Q212,R212,S212,T212,U212,V212),5)&amp;"@",""))</f>
        <v/>
      </c>
      <c r="L212" s="186" t="str">
        <f>IF(表格1[[#This Row],[中(M)]]="","",IF(表格1[[#This Row],[計分方式]]="Best6",LARGE((N212,O212,P212,Q212,R212,S212,T212,U212,V212),1)+LARGE((N212,O212,P212,Q212,R212,S212,T212,U212,V212),2)+LARGE((N212,O212,P212,Q212,R212,S212,T212,U212,V212),3)+LARGE((N212,O212,P212,Q212,R212,S212,T212,U212,V212),4)+LARGE((N212,O212,P212,Q212,R212,S212,T212,U212,V212),5)+LARGE((N212,O212,P212,Q212,R212,S212,T212,U212,V212),6)&amp;"@",""))</f>
        <v/>
      </c>
      <c r="M212" s="7">
        <v>40</v>
      </c>
      <c r="N212" s="7"/>
      <c r="O212" s="7"/>
      <c r="P212" s="7"/>
      <c r="Q212" s="7"/>
      <c r="R212" s="7"/>
      <c r="S212" s="7"/>
      <c r="T212" s="7"/>
      <c r="U212" s="7"/>
      <c r="V212" s="7"/>
      <c r="W212" s="186" t="str">
        <f>IF(表格1[[#This Row],[中(LQ)]]="","",IF(表格1[[#This Row],[計分方式]]="4C+1X",SUM(AA212:AE212)+LARGE(AF212:AJ212,1)&amp;"@",""))</f>
        <v/>
      </c>
      <c r="X212" s="186" t="str">
        <f>IF(表格1[[#This Row],[中(LQ)]]="","",IF(表格1[[#This Row],[計分方式]]="4C+2X",SUM(AA212:AE212)+LARGE(AF212:AJ212,1)+LARGE(AF212:AJ212,2)&amp;"@",""))</f>
        <v/>
      </c>
      <c r="Y212" s="186" t="str">
        <f>IF(表格1[[#This Row],[中(LQ)]]="","",IF(表格1[[#This Row],[計分方式]]="Best5",LARGE((AB212,AC212,AD212,AE212,AF212,AG212,AH212,AI212,AJ212),1)+LARGE((AB212,AC212,AD212,AE212,AF212,AG212,AH212,AI212,AJ212),2)+LARGE((AB212,AC212,AD212,AE212,AF212,AG212,AH212,AI212,AJ212),3)+LARGE((AB212,AC212,AD212,AE212,AF212,AG212,AH212,AI212,AJ212),4)+LARGE((AB212,AC212,AD212,AE212,AF212,AG212,AH212,AI212,AJ212),5)&amp;"@",""))</f>
        <v/>
      </c>
      <c r="Z212" s="186" t="str">
        <f>IF(表格1[[#This Row],[中(LQ)]]="","",IF(表格1[[#This Row],[計分方式]]="Best6",LARGE((AB212,AC212,AD212,AE212,AF212,AG212,AH212,AI212,AJ212),1)+LARGE((AB212,AC212,AD212,AE212,AF212,AG212,AH212,AI212,AJ212),2)+LARGE((AB212,AC212,AD212,AE212,AF212,AG212,AH212,AI212,AJ212),3)+LARGE((AB212,AC212,AD212,AE212,AF212,AG212,AH212,AI212,AJ212),4)+LARGE((AB212,AC212,AD212,AE212,AF212,AG212,AH212,AI212,AJ212),5)+LARGE((AB212,AC212,AD212,AE212,AF212,AG212,AH212,AI212,AJ212),6)&amp;"@",""))</f>
        <v/>
      </c>
      <c r="AA212" s="7">
        <v>36</v>
      </c>
      <c r="AB212" s="7"/>
      <c r="AC212" s="7"/>
      <c r="AD212" s="7"/>
      <c r="AE212" s="7"/>
      <c r="AF212" s="7"/>
      <c r="AG212" s="7"/>
      <c r="AH212" s="7"/>
      <c r="AI212" s="7"/>
      <c r="AJ212" s="7"/>
      <c r="AK212" s="161" t="s">
        <v>846</v>
      </c>
    </row>
    <row r="213" spans="1:37" s="162" customFormat="1" ht="55.25" customHeight="1">
      <c r="A213" s="51" t="s">
        <v>847</v>
      </c>
      <c r="B213" s="52" t="s">
        <v>820</v>
      </c>
      <c r="C213" s="52" t="s">
        <v>848</v>
      </c>
      <c r="D213" s="160" t="s">
        <v>849</v>
      </c>
      <c r="E213" s="7" t="s">
        <v>73</v>
      </c>
      <c r="F213" s="7">
        <v>17</v>
      </c>
      <c r="G213" s="7" t="s">
        <v>361</v>
      </c>
      <c r="H213" s="7"/>
      <c r="I213" s="186" t="str">
        <f>IF(表格1[[#This Row],[中(M)]]="","",IF(表格1[[#This Row],[計分方式]]="4C+1X",SUM(M213:Q213)+LARGE(R213:V213,1)&amp;"@",""))</f>
        <v/>
      </c>
      <c r="J213" s="186" t="str">
        <f>IF(表格1[[#This Row],[中(M)]]="","",IF(表格1[[#This Row],[計分方式]]="4C+2X",SUM(M213:Q213)+LARGE(R213:W213,1)+LARGE(R213:W213,2)&amp;"@",""))</f>
        <v/>
      </c>
      <c r="K213" s="186" t="str">
        <f>IF(表格1[[#This Row],[中(M)]]="","",IF(表格1[[#This Row],[計分方式]]="Best5",LARGE((N213,O213,P213,Q213,R213,S213,T213,U213,V213),1)+LARGE((N213,O213,P213,Q213,R213,S213,T213,U213,V213),2)+LARGE((N213,O213,P213,Q213,R213,S213,T213,U213,V213),3)+LARGE((N213,O213,P213,Q213,R213,S213,T213,U213,V213),4)+LARGE((N213,O213,P213,Q213,R213,S213,T213,U213,V213),5)&amp;"@",""))</f>
        <v/>
      </c>
      <c r="L213" s="186" t="str">
        <f>IF(表格1[[#This Row],[中(M)]]="","",IF(表格1[[#This Row],[計分方式]]="Best6",LARGE((N213,O213,P213,Q213,R213,S213,T213,U213,V213),1)+LARGE((N213,O213,P213,Q213,R213,S213,T213,U213,V213),2)+LARGE((N213,O213,P213,Q213,R213,S213,T213,U213,V213),3)+LARGE((N213,O213,P213,Q213,R213,S213,T213,U213,V213),4)+LARGE((N213,O213,P213,Q213,R213,S213,T213,U213,V213),5)+LARGE((N213,O213,P213,Q213,R213,S213,T213,U213,V213),6)&amp;"@",""))</f>
        <v/>
      </c>
      <c r="M213" s="7">
        <v>35</v>
      </c>
      <c r="N213" s="7"/>
      <c r="O213" s="7"/>
      <c r="P213" s="7"/>
      <c r="Q213" s="7"/>
      <c r="R213" s="7"/>
      <c r="S213" s="7"/>
      <c r="T213" s="7"/>
      <c r="U213" s="7"/>
      <c r="V213" s="7"/>
      <c r="W213" s="186" t="str">
        <f>IF(表格1[[#This Row],[中(LQ)]]="","",IF(表格1[[#This Row],[計分方式]]="4C+1X",SUM(AA213:AE213)+LARGE(AF213:AJ213,1)&amp;"@",""))</f>
        <v/>
      </c>
      <c r="X213" s="186" t="str">
        <f>IF(表格1[[#This Row],[中(LQ)]]="","",IF(表格1[[#This Row],[計分方式]]="4C+2X",SUM(AA213:AE213)+LARGE(AF213:AJ213,1)+LARGE(AF213:AJ213,2)&amp;"@",""))</f>
        <v/>
      </c>
      <c r="Y213" s="186" t="str">
        <f>IF(表格1[[#This Row],[中(LQ)]]="","",IF(表格1[[#This Row],[計分方式]]="Best5",LARGE((AB213,AC213,AD213,AE213,AF213,AG213,AH213,AI213,AJ213),1)+LARGE((AB213,AC213,AD213,AE213,AF213,AG213,AH213,AI213,AJ213),2)+LARGE((AB213,AC213,AD213,AE213,AF213,AG213,AH213,AI213,AJ213),3)+LARGE((AB213,AC213,AD213,AE213,AF213,AG213,AH213,AI213,AJ213),4)+LARGE((AB213,AC213,AD213,AE213,AF213,AG213,AH213,AI213,AJ213),5)&amp;"@",""))</f>
        <v/>
      </c>
      <c r="Z213" s="186" t="str">
        <f>IF(表格1[[#This Row],[中(LQ)]]="","",IF(表格1[[#This Row],[計分方式]]="Best6",LARGE((AB213,AC213,AD213,AE213,AF213,AG213,AH213,AI213,AJ213),1)+LARGE((AB213,AC213,AD213,AE213,AF213,AG213,AH213,AI213,AJ213),2)+LARGE((AB213,AC213,AD213,AE213,AF213,AG213,AH213,AI213,AJ213),3)+LARGE((AB213,AC213,AD213,AE213,AF213,AG213,AH213,AI213,AJ213),4)+LARGE((AB213,AC213,AD213,AE213,AF213,AG213,AH213,AI213,AJ213),5)+LARGE((AB213,AC213,AD213,AE213,AF213,AG213,AH213,AI213,AJ213),6)&amp;"@",""))</f>
        <v/>
      </c>
      <c r="AA213" s="7">
        <v>33</v>
      </c>
      <c r="AB213" s="7"/>
      <c r="AC213" s="7"/>
      <c r="AD213" s="7"/>
      <c r="AE213" s="7"/>
      <c r="AF213" s="7"/>
      <c r="AG213" s="7"/>
      <c r="AH213" s="7"/>
      <c r="AI213" s="7"/>
      <c r="AJ213" s="7"/>
      <c r="AK213" s="161" t="s">
        <v>850</v>
      </c>
    </row>
    <row r="214" spans="1:37" s="162" customFormat="1" ht="55.25" customHeight="1">
      <c r="A214" s="51" t="s">
        <v>851</v>
      </c>
      <c r="B214" s="52" t="s">
        <v>820</v>
      </c>
      <c r="C214" s="52" t="s">
        <v>852</v>
      </c>
      <c r="D214" s="160" t="s">
        <v>853</v>
      </c>
      <c r="E214" s="7" t="s">
        <v>73</v>
      </c>
      <c r="F214" s="7">
        <v>18</v>
      </c>
      <c r="G214" s="7" t="s">
        <v>361</v>
      </c>
      <c r="H214" s="7"/>
      <c r="I214" s="186" t="str">
        <f>IF(表格1[[#This Row],[中(M)]]="","",IF(表格1[[#This Row],[計分方式]]="4C+1X",SUM(M214:Q214)+LARGE(R214:V214,1)&amp;"@",""))</f>
        <v/>
      </c>
      <c r="J214" s="186" t="str">
        <f>IF(表格1[[#This Row],[中(M)]]="","",IF(表格1[[#This Row],[計分方式]]="4C+2X",SUM(M214:Q214)+LARGE(R214:W214,1)+LARGE(R214:W214,2)&amp;"@",""))</f>
        <v/>
      </c>
      <c r="K214" s="186" t="str">
        <f>IF(表格1[[#This Row],[中(M)]]="","",IF(表格1[[#This Row],[計分方式]]="Best5",LARGE((N214,O214,P214,Q214,R214,S214,T214,U214,V214),1)+LARGE((N214,O214,P214,Q214,R214,S214,T214,U214,V214),2)+LARGE((N214,O214,P214,Q214,R214,S214,T214,U214,V214),3)+LARGE((N214,O214,P214,Q214,R214,S214,T214,U214,V214),4)+LARGE((N214,O214,P214,Q214,R214,S214,T214,U214,V214),5)&amp;"@",""))</f>
        <v/>
      </c>
      <c r="L214" s="186" t="str">
        <f>IF(表格1[[#This Row],[中(M)]]="","",IF(表格1[[#This Row],[計分方式]]="Best6",LARGE((N214,O214,P214,Q214,R214,S214,T214,U214,V214),1)+LARGE((N214,O214,P214,Q214,R214,S214,T214,U214,V214),2)+LARGE((N214,O214,P214,Q214,R214,S214,T214,U214,V214),3)+LARGE((N214,O214,P214,Q214,R214,S214,T214,U214,V214),4)+LARGE((N214,O214,P214,Q214,R214,S214,T214,U214,V214),5)+LARGE((N214,O214,P214,Q214,R214,S214,T214,U214,V214),6)&amp;"@",""))</f>
        <v/>
      </c>
      <c r="M214" s="7">
        <v>27</v>
      </c>
      <c r="N214" s="7"/>
      <c r="O214" s="7"/>
      <c r="P214" s="7"/>
      <c r="Q214" s="7"/>
      <c r="R214" s="7"/>
      <c r="S214" s="7"/>
      <c r="T214" s="7"/>
      <c r="U214" s="7"/>
      <c r="V214" s="7"/>
      <c r="W214" s="186" t="str">
        <f>IF(表格1[[#This Row],[中(LQ)]]="","",IF(表格1[[#This Row],[計分方式]]="4C+1X",SUM(AA214:AE214)+LARGE(AF214:AJ214,1)&amp;"@",""))</f>
        <v/>
      </c>
      <c r="X214" s="186" t="str">
        <f>IF(表格1[[#This Row],[中(LQ)]]="","",IF(表格1[[#This Row],[計分方式]]="4C+2X",SUM(AA214:AE214)+LARGE(AF214:AJ214,1)+LARGE(AF214:AJ214,2)&amp;"@",""))</f>
        <v/>
      </c>
      <c r="Y214" s="186" t="str">
        <f>IF(表格1[[#This Row],[中(LQ)]]="","",IF(表格1[[#This Row],[計分方式]]="Best5",LARGE((AB214,AC214,AD214,AE214,AF214,AG214,AH214,AI214,AJ214),1)+LARGE((AB214,AC214,AD214,AE214,AF214,AG214,AH214,AI214,AJ214),2)+LARGE((AB214,AC214,AD214,AE214,AF214,AG214,AH214,AI214,AJ214),3)+LARGE((AB214,AC214,AD214,AE214,AF214,AG214,AH214,AI214,AJ214),4)+LARGE((AB214,AC214,AD214,AE214,AF214,AG214,AH214,AI214,AJ214),5)&amp;"@",""))</f>
        <v/>
      </c>
      <c r="Z214" s="186" t="str">
        <f>IF(表格1[[#This Row],[中(LQ)]]="","",IF(表格1[[#This Row],[計分方式]]="Best6",LARGE((AB214,AC214,AD214,AE214,AF214,AG214,AH214,AI214,AJ214),1)+LARGE((AB214,AC214,AD214,AE214,AF214,AG214,AH214,AI214,AJ214),2)+LARGE((AB214,AC214,AD214,AE214,AF214,AG214,AH214,AI214,AJ214),3)+LARGE((AB214,AC214,AD214,AE214,AF214,AG214,AH214,AI214,AJ214),4)+LARGE((AB214,AC214,AD214,AE214,AF214,AG214,AH214,AI214,AJ214),5)+LARGE((AB214,AC214,AD214,AE214,AF214,AG214,AH214,AI214,AJ214),6)&amp;"@",""))</f>
        <v/>
      </c>
      <c r="AA214" s="7">
        <v>25</v>
      </c>
      <c r="AB214" s="7"/>
      <c r="AC214" s="7"/>
      <c r="AD214" s="7"/>
      <c r="AE214" s="7"/>
      <c r="AF214" s="7"/>
      <c r="AG214" s="7"/>
      <c r="AH214" s="7"/>
      <c r="AI214" s="7"/>
      <c r="AJ214" s="7"/>
      <c r="AK214" s="161" t="s">
        <v>854</v>
      </c>
    </row>
    <row r="215" spans="1:37" s="162" customFormat="1" ht="55.25" customHeight="1">
      <c r="A215" s="51" t="s">
        <v>855</v>
      </c>
      <c r="B215" s="52" t="s">
        <v>820</v>
      </c>
      <c r="C215" s="52" t="s">
        <v>856</v>
      </c>
      <c r="D215" s="160" t="s">
        <v>857</v>
      </c>
      <c r="E215" s="7" t="s">
        <v>73</v>
      </c>
      <c r="F215" s="7">
        <v>90</v>
      </c>
      <c r="G215" s="7" t="s">
        <v>337</v>
      </c>
      <c r="H215" s="7"/>
      <c r="I215" s="186" t="str">
        <f>IF(表格1[[#This Row],[中(M)]]="","",IF(表格1[[#This Row],[計分方式]]="4C+1X",SUM(M215:Q215)+LARGE(R215:V215,1)&amp;"@",""))</f>
        <v/>
      </c>
      <c r="J215" s="186" t="str">
        <f>IF(表格1[[#This Row],[中(M)]]="","",IF(表格1[[#This Row],[計分方式]]="4C+2X",SUM(M215:Q215)+LARGE(R215:W215,1)+LARGE(R215:W215,2)&amp;"@",""))</f>
        <v/>
      </c>
      <c r="K215" s="186" t="str">
        <f>IF(表格1[[#This Row],[中(M)]]="","",IF(表格1[[#This Row],[計分方式]]="Best5",LARGE((N215,O215,P215,Q215,R215,S215,T215,U215,V215),1)+LARGE((N215,O215,P215,Q215,R215,S215,T215,U215,V215),2)+LARGE((N215,O215,P215,Q215,R215,S215,T215,U215,V215),3)+LARGE((N215,O215,P215,Q215,R215,S215,T215,U215,V215),4)+LARGE((N215,O215,P215,Q215,R215,S215,T215,U215,V215),5)&amp;"@",""))</f>
        <v/>
      </c>
      <c r="L215" s="186" t="str">
        <f>IF(表格1[[#This Row],[中(M)]]="","",IF(表格1[[#This Row],[計分方式]]="Best6",LARGE((N215,O215,P215,Q215,R215,S215,T215,U215,V215),1)+LARGE((N215,O215,P215,Q215,R215,S215,T215,U215,V215),2)+LARGE((N215,O215,P215,Q215,R215,S215,T215,U215,V215),3)+LARGE((N215,O215,P215,Q215,R215,S215,T215,U215,V215),4)+LARGE((N215,O215,P215,Q215,R215,S215,T215,U215,V215),5)+LARGE((N215,O215,P215,Q215,R215,S215,T215,U215,V215),6)&amp;"@",""))</f>
        <v/>
      </c>
      <c r="M215" s="7">
        <v>47</v>
      </c>
      <c r="N215" s="7"/>
      <c r="O215" s="7"/>
      <c r="P215" s="7"/>
      <c r="Q215" s="7"/>
      <c r="R215" s="7"/>
      <c r="S215" s="7"/>
      <c r="T215" s="7"/>
      <c r="U215" s="7"/>
      <c r="V215" s="7"/>
      <c r="W215" s="186" t="str">
        <f>IF(表格1[[#This Row],[中(LQ)]]="","",IF(表格1[[#This Row],[計分方式]]="4C+1X",SUM(AA215:AE215)+LARGE(AF215:AJ215,1)&amp;"@",""))</f>
        <v/>
      </c>
      <c r="X215" s="186" t="str">
        <f>IF(表格1[[#This Row],[中(LQ)]]="","",IF(表格1[[#This Row],[計分方式]]="4C+2X",SUM(AA215:AE215)+LARGE(AF215:AJ215,1)+LARGE(AF215:AJ215,2)&amp;"@",""))</f>
        <v/>
      </c>
      <c r="Y215" s="186" t="str">
        <f>IF(表格1[[#This Row],[中(LQ)]]="","",IF(表格1[[#This Row],[計分方式]]="Best5",LARGE((AB215,AC215,AD215,AE215,AF215,AG215,AH215,AI215,AJ215),1)+LARGE((AB215,AC215,AD215,AE215,AF215,AG215,AH215,AI215,AJ215),2)+LARGE((AB215,AC215,AD215,AE215,AF215,AG215,AH215,AI215,AJ215),3)+LARGE((AB215,AC215,AD215,AE215,AF215,AG215,AH215,AI215,AJ215),4)+LARGE((AB215,AC215,AD215,AE215,AF215,AG215,AH215,AI215,AJ215),5)&amp;"@",""))</f>
        <v/>
      </c>
      <c r="Z215" s="186" t="str">
        <f>IF(表格1[[#This Row],[中(LQ)]]="","",IF(表格1[[#This Row],[計分方式]]="Best6",LARGE((AB215,AC215,AD215,AE215,AF215,AG215,AH215,AI215,AJ215),1)+LARGE((AB215,AC215,AD215,AE215,AF215,AG215,AH215,AI215,AJ215),2)+LARGE((AB215,AC215,AD215,AE215,AF215,AG215,AH215,AI215,AJ215),3)+LARGE((AB215,AC215,AD215,AE215,AF215,AG215,AH215,AI215,AJ215),4)+LARGE((AB215,AC215,AD215,AE215,AF215,AG215,AH215,AI215,AJ215),5)+LARGE((AB215,AC215,AD215,AE215,AF215,AG215,AH215,AI215,AJ215),6)&amp;"@",""))</f>
        <v/>
      </c>
      <c r="AA215" s="7">
        <v>46</v>
      </c>
      <c r="AB215" s="7"/>
      <c r="AC215" s="7"/>
      <c r="AD215" s="7"/>
      <c r="AE215" s="7"/>
      <c r="AF215" s="7"/>
      <c r="AG215" s="7"/>
      <c r="AH215" s="7"/>
      <c r="AI215" s="7"/>
      <c r="AJ215" s="7"/>
      <c r="AK215" s="161" t="s">
        <v>858</v>
      </c>
    </row>
    <row r="216" spans="1:37" s="162" customFormat="1" ht="55.25" customHeight="1">
      <c r="A216" s="51" t="s">
        <v>859</v>
      </c>
      <c r="B216" s="52" t="s">
        <v>820</v>
      </c>
      <c r="C216" s="52" t="s">
        <v>860</v>
      </c>
      <c r="D216" s="160" t="s">
        <v>861</v>
      </c>
      <c r="E216" s="7" t="s">
        <v>74</v>
      </c>
      <c r="F216" s="7">
        <v>16</v>
      </c>
      <c r="G216" s="7" t="s">
        <v>361</v>
      </c>
      <c r="H216" s="7"/>
      <c r="I216" s="186" t="str">
        <f>IF(表格1[[#This Row],[中(M)]]="","",IF(表格1[[#This Row],[計分方式]]="4C+1X",SUM(M216:Q216)+LARGE(R216:V216,1)&amp;"@",""))</f>
        <v/>
      </c>
      <c r="J216" s="186" t="str">
        <f>IF(表格1[[#This Row],[中(M)]]="","",IF(表格1[[#This Row],[計分方式]]="4C+2X",SUM(M216:Q216)+LARGE(R216:W216,1)+LARGE(R216:W216,2)&amp;"@",""))</f>
        <v/>
      </c>
      <c r="K216" s="186" t="str">
        <f>IF(表格1[[#This Row],[中(M)]]="","",IF(表格1[[#This Row],[計分方式]]="Best5",LARGE((N216,O216,P216,Q216,R216,S216,T216,U216,V216),1)+LARGE((N216,O216,P216,Q216,R216,S216,T216,U216,V216),2)+LARGE((N216,O216,P216,Q216,R216,S216,T216,U216,V216),3)+LARGE((N216,O216,P216,Q216,R216,S216,T216,U216,V216),4)+LARGE((N216,O216,P216,Q216,R216,S216,T216,U216,V216),5)&amp;"@",""))</f>
        <v/>
      </c>
      <c r="L216" s="186" t="str">
        <f>IF(表格1[[#This Row],[中(M)]]="","",IF(表格1[[#This Row],[計分方式]]="Best6",LARGE((N216,O216,P216,Q216,R216,S216,T216,U216,V216),1)+LARGE((N216,O216,P216,Q216,R216,S216,T216,U216,V216),2)+LARGE((N216,O216,P216,Q216,R216,S216,T216,U216,V216),3)+LARGE((N216,O216,P216,Q216,R216,S216,T216,U216,V216),4)+LARGE((N216,O216,P216,Q216,R216,S216,T216,U216,V216),5)+LARGE((N216,O216,P216,Q216,R216,S216,T216,U216,V216),6)&amp;"@",""))</f>
        <v/>
      </c>
      <c r="M216" s="7">
        <v>58</v>
      </c>
      <c r="N216" s="7"/>
      <c r="O216" s="7"/>
      <c r="P216" s="7"/>
      <c r="Q216" s="7"/>
      <c r="R216" s="7"/>
      <c r="S216" s="7"/>
      <c r="T216" s="7"/>
      <c r="U216" s="7"/>
      <c r="V216" s="7"/>
      <c r="W216" s="186" t="str">
        <f>IF(表格1[[#This Row],[中(LQ)]]="","",IF(表格1[[#This Row],[計分方式]]="4C+1X",SUM(AA216:AE216)+LARGE(AF216:AJ216,1)&amp;"@",""))</f>
        <v/>
      </c>
      <c r="X216" s="186" t="str">
        <f>IF(表格1[[#This Row],[中(LQ)]]="","",IF(表格1[[#This Row],[計分方式]]="4C+2X",SUM(AA216:AE216)+LARGE(AF216:AJ216,1)+LARGE(AF216:AJ216,2)&amp;"@",""))</f>
        <v/>
      </c>
      <c r="Y216" s="186" t="str">
        <f>IF(表格1[[#This Row],[中(LQ)]]="","",IF(表格1[[#This Row],[計分方式]]="Best5",LARGE((AB216,AC216,AD216,AE216,AF216,AG216,AH216,AI216,AJ216),1)+LARGE((AB216,AC216,AD216,AE216,AF216,AG216,AH216,AI216,AJ216),2)+LARGE((AB216,AC216,AD216,AE216,AF216,AG216,AH216,AI216,AJ216),3)+LARGE((AB216,AC216,AD216,AE216,AF216,AG216,AH216,AI216,AJ216),4)+LARGE((AB216,AC216,AD216,AE216,AF216,AG216,AH216,AI216,AJ216),5)&amp;"@",""))</f>
        <v/>
      </c>
      <c r="Z216" s="186" t="str">
        <f>IF(表格1[[#This Row],[中(LQ)]]="","",IF(表格1[[#This Row],[計分方式]]="Best6",LARGE((AB216,AC216,AD216,AE216,AF216,AG216,AH216,AI216,AJ216),1)+LARGE((AB216,AC216,AD216,AE216,AF216,AG216,AH216,AI216,AJ216),2)+LARGE((AB216,AC216,AD216,AE216,AF216,AG216,AH216,AI216,AJ216),3)+LARGE((AB216,AC216,AD216,AE216,AF216,AG216,AH216,AI216,AJ216),4)+LARGE((AB216,AC216,AD216,AE216,AF216,AG216,AH216,AI216,AJ216),5)+LARGE((AB216,AC216,AD216,AE216,AF216,AG216,AH216,AI216,AJ216),6)&amp;"@",""))</f>
        <v/>
      </c>
      <c r="AA216" s="7">
        <v>55</v>
      </c>
      <c r="AB216" s="7"/>
      <c r="AC216" s="7"/>
      <c r="AD216" s="7"/>
      <c r="AE216" s="7"/>
      <c r="AF216" s="7"/>
      <c r="AG216" s="7"/>
      <c r="AH216" s="7"/>
      <c r="AI216" s="7"/>
      <c r="AJ216" s="7"/>
      <c r="AK216" s="161" t="s">
        <v>862</v>
      </c>
    </row>
    <row r="217" spans="1:37" s="162" customFormat="1" ht="55.25" customHeight="1">
      <c r="A217" s="51" t="s">
        <v>863</v>
      </c>
      <c r="B217" s="52" t="s">
        <v>820</v>
      </c>
      <c r="C217" s="52" t="s">
        <v>1489</v>
      </c>
      <c r="D217" s="160" t="s">
        <v>1490</v>
      </c>
      <c r="E217" s="7" t="s">
        <v>73</v>
      </c>
      <c r="F217" s="7">
        <v>48</v>
      </c>
      <c r="G217" s="7" t="s">
        <v>337</v>
      </c>
      <c r="H217" s="7"/>
      <c r="I217" s="186" t="str">
        <f>IF(表格1[[#This Row],[中(M)]]="","",IF(表格1[[#This Row],[計分方式]]="4C+1X",SUM(M217:Q217)+LARGE(R217:V217,1)&amp;"@",""))</f>
        <v/>
      </c>
      <c r="J217" s="186" t="str">
        <f>IF(表格1[[#This Row],[中(M)]]="","",IF(表格1[[#This Row],[計分方式]]="4C+2X",SUM(M217:Q217)+LARGE(R217:W217,1)+LARGE(R217:W217,2)&amp;"@",""))</f>
        <v/>
      </c>
      <c r="K217" s="186" t="str">
        <f>IF(表格1[[#This Row],[中(M)]]="","",IF(表格1[[#This Row],[計分方式]]="Best5",LARGE((N217,O217,P217,Q217,R217,S217,T217,U217,V217),1)+LARGE((N217,O217,P217,Q217,R217,S217,T217,U217,V217),2)+LARGE((N217,O217,P217,Q217,R217,S217,T217,U217,V217),3)+LARGE((N217,O217,P217,Q217,R217,S217,T217,U217,V217),4)+LARGE((N217,O217,P217,Q217,R217,S217,T217,U217,V217),5)&amp;"@",""))</f>
        <v/>
      </c>
      <c r="L217" s="186" t="str">
        <f>IF(表格1[[#This Row],[中(M)]]="","",IF(表格1[[#This Row],[計分方式]]="Best6",LARGE((N217,O217,P217,Q217,R217,S217,T217,U217,V217),1)+LARGE((N217,O217,P217,Q217,R217,S217,T217,U217,V217),2)+LARGE((N217,O217,P217,Q217,R217,S217,T217,U217,V217),3)+LARGE((N217,O217,P217,Q217,R217,S217,T217,U217,V217),4)+LARGE((N217,O217,P217,Q217,R217,S217,T217,U217,V217),5)+LARGE((N217,O217,P217,Q217,R217,S217,T217,U217,V217),6)&amp;"@",""))</f>
        <v/>
      </c>
      <c r="M217" s="7">
        <v>38</v>
      </c>
      <c r="N217" s="7"/>
      <c r="O217" s="7"/>
      <c r="P217" s="7"/>
      <c r="Q217" s="7"/>
      <c r="R217" s="7"/>
      <c r="S217" s="7"/>
      <c r="T217" s="7"/>
      <c r="U217" s="7"/>
      <c r="V217" s="7"/>
      <c r="W217" s="186" t="str">
        <f>IF(表格1[[#This Row],[中(LQ)]]="","",IF(表格1[[#This Row],[計分方式]]="4C+1X",SUM(AA217:AE217)+LARGE(AF217:AJ217,1)&amp;"@",""))</f>
        <v/>
      </c>
      <c r="X217" s="186" t="str">
        <f>IF(表格1[[#This Row],[中(LQ)]]="","",IF(表格1[[#This Row],[計分方式]]="4C+2X",SUM(AA217:AE217)+LARGE(AF217:AJ217,1)+LARGE(AF217:AJ217,2)&amp;"@",""))</f>
        <v/>
      </c>
      <c r="Y217" s="186" t="str">
        <f>IF(表格1[[#This Row],[中(LQ)]]="","",IF(表格1[[#This Row],[計分方式]]="Best5",LARGE((AB217,AC217,AD217,AE217,AF217,AG217,AH217,AI217,AJ217),1)+LARGE((AB217,AC217,AD217,AE217,AF217,AG217,AH217,AI217,AJ217),2)+LARGE((AB217,AC217,AD217,AE217,AF217,AG217,AH217,AI217,AJ217),3)+LARGE((AB217,AC217,AD217,AE217,AF217,AG217,AH217,AI217,AJ217),4)+LARGE((AB217,AC217,AD217,AE217,AF217,AG217,AH217,AI217,AJ217),5)&amp;"@",""))</f>
        <v/>
      </c>
      <c r="Z217" s="186" t="str">
        <f>IF(表格1[[#This Row],[中(LQ)]]="","",IF(表格1[[#This Row],[計分方式]]="Best6",LARGE((AB217,AC217,AD217,AE217,AF217,AG217,AH217,AI217,AJ217),1)+LARGE((AB217,AC217,AD217,AE217,AF217,AG217,AH217,AI217,AJ217),2)+LARGE((AB217,AC217,AD217,AE217,AF217,AG217,AH217,AI217,AJ217),3)+LARGE((AB217,AC217,AD217,AE217,AF217,AG217,AH217,AI217,AJ217),4)+LARGE((AB217,AC217,AD217,AE217,AF217,AG217,AH217,AI217,AJ217),5)+LARGE((AB217,AC217,AD217,AE217,AF217,AG217,AH217,AI217,AJ217),6)&amp;"@",""))</f>
        <v/>
      </c>
      <c r="AA217" s="7">
        <v>38</v>
      </c>
      <c r="AB217" s="7"/>
      <c r="AC217" s="7"/>
      <c r="AD217" s="7"/>
      <c r="AE217" s="7"/>
      <c r="AF217" s="7"/>
      <c r="AG217" s="7"/>
      <c r="AH217" s="7"/>
      <c r="AI217" s="7"/>
      <c r="AJ217" s="7"/>
      <c r="AK217" s="161" t="s">
        <v>1648</v>
      </c>
    </row>
    <row r="218" spans="1:37" s="162" customFormat="1" ht="55.25" customHeight="1">
      <c r="A218" s="51" t="s">
        <v>866</v>
      </c>
      <c r="B218" s="52" t="s">
        <v>820</v>
      </c>
      <c r="C218" s="52" t="s">
        <v>867</v>
      </c>
      <c r="D218" s="160" t="s">
        <v>868</v>
      </c>
      <c r="E218" s="7" t="s">
        <v>73</v>
      </c>
      <c r="F218" s="7">
        <v>24</v>
      </c>
      <c r="G218" s="7" t="s">
        <v>361</v>
      </c>
      <c r="H218" s="7"/>
      <c r="I218" s="186" t="str">
        <f>IF(表格1[[#This Row],[中(M)]]="","",IF(表格1[[#This Row],[計分方式]]="4C+1X",SUM(M218:Q218)+LARGE(R218:V218,1)&amp;"@",""))</f>
        <v/>
      </c>
      <c r="J218" s="186" t="str">
        <f>IF(表格1[[#This Row],[中(M)]]="","",IF(表格1[[#This Row],[計分方式]]="4C+2X",SUM(M218:Q218)+LARGE(R218:W218,1)+LARGE(R218:W218,2)&amp;"@",""))</f>
        <v/>
      </c>
      <c r="K218" s="186" t="str">
        <f>IF(表格1[[#This Row],[中(M)]]="","",IF(表格1[[#This Row],[計分方式]]="Best5",LARGE((N218,O218,P218,Q218,R218,S218,T218,U218,V218),1)+LARGE((N218,O218,P218,Q218,R218,S218,T218,U218,V218),2)+LARGE((N218,O218,P218,Q218,R218,S218,T218,U218,V218),3)+LARGE((N218,O218,P218,Q218,R218,S218,T218,U218,V218),4)+LARGE((N218,O218,P218,Q218,R218,S218,T218,U218,V218),5)&amp;"@",""))</f>
        <v/>
      </c>
      <c r="L218" s="186" t="str">
        <f>IF(表格1[[#This Row],[中(M)]]="","",IF(表格1[[#This Row],[計分方式]]="Best6",LARGE((N218,O218,P218,Q218,R218,S218,T218,U218,V218),1)+LARGE((N218,O218,P218,Q218,R218,S218,T218,U218,V218),2)+LARGE((N218,O218,P218,Q218,R218,S218,T218,U218,V218),3)+LARGE((N218,O218,P218,Q218,R218,S218,T218,U218,V218),4)+LARGE((N218,O218,P218,Q218,R218,S218,T218,U218,V218),5)+LARGE((N218,O218,P218,Q218,R218,S218,T218,U218,V218),6)&amp;"@",""))</f>
        <v/>
      </c>
      <c r="M218" s="7">
        <v>37</v>
      </c>
      <c r="N218" s="7"/>
      <c r="O218" s="7"/>
      <c r="P218" s="7"/>
      <c r="Q218" s="7"/>
      <c r="R218" s="7"/>
      <c r="S218" s="7"/>
      <c r="T218" s="7"/>
      <c r="U218" s="7"/>
      <c r="V218" s="7"/>
      <c r="W218" s="186" t="str">
        <f>IF(表格1[[#This Row],[中(LQ)]]="","",IF(表格1[[#This Row],[計分方式]]="4C+1X",SUM(AA218:AE218)+LARGE(AF218:AJ218,1)&amp;"@",""))</f>
        <v/>
      </c>
      <c r="X218" s="186" t="str">
        <f>IF(表格1[[#This Row],[中(LQ)]]="","",IF(表格1[[#This Row],[計分方式]]="4C+2X",SUM(AA218:AE218)+LARGE(AF218:AJ218,1)+LARGE(AF218:AJ218,2)&amp;"@",""))</f>
        <v/>
      </c>
      <c r="Y218" s="186" t="str">
        <f>IF(表格1[[#This Row],[中(LQ)]]="","",IF(表格1[[#This Row],[計分方式]]="Best5",LARGE((AB218,AC218,AD218,AE218,AF218,AG218,AH218,AI218,AJ218),1)+LARGE((AB218,AC218,AD218,AE218,AF218,AG218,AH218,AI218,AJ218),2)+LARGE((AB218,AC218,AD218,AE218,AF218,AG218,AH218,AI218,AJ218),3)+LARGE((AB218,AC218,AD218,AE218,AF218,AG218,AH218,AI218,AJ218),4)+LARGE((AB218,AC218,AD218,AE218,AF218,AG218,AH218,AI218,AJ218),5)&amp;"@",""))</f>
        <v/>
      </c>
      <c r="Z218" s="186" t="str">
        <f>IF(表格1[[#This Row],[中(LQ)]]="","",IF(表格1[[#This Row],[計分方式]]="Best6",LARGE((AB218,AC218,AD218,AE218,AF218,AG218,AH218,AI218,AJ218),1)+LARGE((AB218,AC218,AD218,AE218,AF218,AG218,AH218,AI218,AJ218),2)+LARGE((AB218,AC218,AD218,AE218,AF218,AG218,AH218,AI218,AJ218),3)+LARGE((AB218,AC218,AD218,AE218,AF218,AG218,AH218,AI218,AJ218),4)+LARGE((AB218,AC218,AD218,AE218,AF218,AG218,AH218,AI218,AJ218),5)+LARGE((AB218,AC218,AD218,AE218,AF218,AG218,AH218,AI218,AJ218),6)&amp;"@",""))</f>
        <v/>
      </c>
      <c r="AA218" s="7">
        <v>32</v>
      </c>
      <c r="AB218" s="7"/>
      <c r="AC218" s="7"/>
      <c r="AD218" s="7"/>
      <c r="AE218" s="7"/>
      <c r="AF218" s="7"/>
      <c r="AG218" s="7"/>
      <c r="AH218" s="7"/>
      <c r="AI218" s="7"/>
      <c r="AJ218" s="7"/>
      <c r="AK218" s="161" t="s">
        <v>869</v>
      </c>
    </row>
    <row r="219" spans="1:37" s="162" customFormat="1" ht="55.25" customHeight="1">
      <c r="A219" s="51" t="s">
        <v>870</v>
      </c>
      <c r="B219" s="52" t="s">
        <v>820</v>
      </c>
      <c r="C219" s="52" t="s">
        <v>871</v>
      </c>
      <c r="D219" s="160" t="s">
        <v>872</v>
      </c>
      <c r="E219" s="7" t="s">
        <v>73</v>
      </c>
      <c r="F219" s="7">
        <v>15</v>
      </c>
      <c r="G219" s="7" t="s">
        <v>182</v>
      </c>
      <c r="H219" s="7"/>
      <c r="I219" s="186" t="str">
        <f>IF(表格1[[#This Row],[中(M)]]="","",IF(表格1[[#This Row],[計分方式]]="4C+1X",SUM(M219:Q219)+LARGE(R219:V219,1)&amp;"@",""))</f>
        <v/>
      </c>
      <c r="J219" s="186" t="str">
        <f>IF(表格1[[#This Row],[中(M)]]="","",IF(表格1[[#This Row],[計分方式]]="4C+2X",SUM(M219:Q219)+LARGE(R219:W219,1)+LARGE(R219:W219,2)&amp;"@",""))</f>
        <v/>
      </c>
      <c r="K219" s="186" t="str">
        <f>IF(表格1[[#This Row],[中(M)]]="","",IF(表格1[[#This Row],[計分方式]]="Best5",LARGE((N219,O219,P219,Q219,R219,S219,T219,U219,V219),1)+LARGE((N219,O219,P219,Q219,R219,S219,T219,U219,V219),2)+LARGE((N219,O219,P219,Q219,R219,S219,T219,U219,V219),3)+LARGE((N219,O219,P219,Q219,R219,S219,T219,U219,V219),4)+LARGE((N219,O219,P219,Q219,R219,S219,T219,U219,V219),5)&amp;"@",""))</f>
        <v/>
      </c>
      <c r="L219" s="186" t="str">
        <f>IF(表格1[[#This Row],[中(M)]]="","",IF(表格1[[#This Row],[計分方式]]="Best6",LARGE((N219,O219,P219,Q219,R219,S219,T219,U219,V219),1)+LARGE((N219,O219,P219,Q219,R219,S219,T219,U219,V219),2)+LARGE((N219,O219,P219,Q219,R219,S219,T219,U219,V219),3)+LARGE((N219,O219,P219,Q219,R219,S219,T219,U219,V219),4)+LARGE((N219,O219,P219,Q219,R219,S219,T219,U219,V219),5)+LARGE((N219,O219,P219,Q219,R219,S219,T219,U219,V219),6)&amp;"@",""))</f>
        <v/>
      </c>
      <c r="M219" s="7">
        <v>55</v>
      </c>
      <c r="N219" s="7"/>
      <c r="O219" s="7"/>
      <c r="P219" s="7"/>
      <c r="Q219" s="7"/>
      <c r="R219" s="7"/>
      <c r="S219" s="7"/>
      <c r="T219" s="7"/>
      <c r="U219" s="7"/>
      <c r="V219" s="7"/>
      <c r="W219" s="186" t="str">
        <f>IF(表格1[[#This Row],[中(LQ)]]="","",IF(表格1[[#This Row],[計分方式]]="4C+1X",SUM(AA219:AE219)+LARGE(AF219:AJ219,1)&amp;"@",""))</f>
        <v/>
      </c>
      <c r="X219" s="186" t="str">
        <f>IF(表格1[[#This Row],[中(LQ)]]="","",IF(表格1[[#This Row],[計分方式]]="4C+2X",SUM(AA219:AE219)+LARGE(AF219:AJ219,1)+LARGE(AF219:AJ219,2)&amp;"@",""))</f>
        <v/>
      </c>
      <c r="Y219" s="186" t="str">
        <f>IF(表格1[[#This Row],[中(LQ)]]="","",IF(表格1[[#This Row],[計分方式]]="Best5",LARGE((AB219,AC219,AD219,AE219,AF219,AG219,AH219,AI219,AJ219),1)+LARGE((AB219,AC219,AD219,AE219,AF219,AG219,AH219,AI219,AJ219),2)+LARGE((AB219,AC219,AD219,AE219,AF219,AG219,AH219,AI219,AJ219),3)+LARGE((AB219,AC219,AD219,AE219,AF219,AG219,AH219,AI219,AJ219),4)+LARGE((AB219,AC219,AD219,AE219,AF219,AG219,AH219,AI219,AJ219),5)&amp;"@",""))</f>
        <v/>
      </c>
      <c r="Z219" s="186" t="str">
        <f>IF(表格1[[#This Row],[中(LQ)]]="","",IF(表格1[[#This Row],[計分方式]]="Best6",LARGE((AB219,AC219,AD219,AE219,AF219,AG219,AH219,AI219,AJ219),1)+LARGE((AB219,AC219,AD219,AE219,AF219,AG219,AH219,AI219,AJ219),2)+LARGE((AB219,AC219,AD219,AE219,AF219,AG219,AH219,AI219,AJ219),3)+LARGE((AB219,AC219,AD219,AE219,AF219,AG219,AH219,AI219,AJ219),4)+LARGE((AB219,AC219,AD219,AE219,AF219,AG219,AH219,AI219,AJ219),5)+LARGE((AB219,AC219,AD219,AE219,AF219,AG219,AH219,AI219,AJ219),6)&amp;"@",""))</f>
        <v/>
      </c>
      <c r="AA219" s="7">
        <v>51</v>
      </c>
      <c r="AB219" s="7"/>
      <c r="AC219" s="7"/>
      <c r="AD219" s="7"/>
      <c r="AE219" s="7"/>
      <c r="AF219" s="7"/>
      <c r="AG219" s="7"/>
      <c r="AH219" s="7"/>
      <c r="AI219" s="7"/>
      <c r="AJ219" s="7"/>
      <c r="AK219" s="161" t="s">
        <v>873</v>
      </c>
    </row>
    <row r="220" spans="1:37" s="162" customFormat="1" ht="55.25" customHeight="1">
      <c r="A220" s="51" t="s">
        <v>874</v>
      </c>
      <c r="B220" s="52" t="s">
        <v>820</v>
      </c>
      <c r="C220" s="52" t="s">
        <v>875</v>
      </c>
      <c r="D220" s="160" t="s">
        <v>876</v>
      </c>
      <c r="E220" s="7" t="s">
        <v>73</v>
      </c>
      <c r="F220" s="7">
        <v>13</v>
      </c>
      <c r="G220" s="7" t="s">
        <v>126</v>
      </c>
      <c r="H220" s="7"/>
      <c r="I220" s="186" t="str">
        <f>IF(表格1[[#This Row],[中(M)]]="","",IF(表格1[[#This Row],[計分方式]]="4C+1X",SUM(M220:Q220)+LARGE(R220:V220,1)&amp;"@",""))</f>
        <v/>
      </c>
      <c r="J220" s="186" t="str">
        <f>IF(表格1[[#This Row],[中(M)]]="","",IF(表格1[[#This Row],[計分方式]]="4C+2X",SUM(M220:Q220)+LARGE(R220:W220,1)+LARGE(R220:W220,2)&amp;"@",""))</f>
        <v/>
      </c>
      <c r="K220" s="186" t="str">
        <f>IF(表格1[[#This Row],[中(M)]]="","",IF(表格1[[#This Row],[計分方式]]="Best5",LARGE((N220,O220,P220,Q220,R220,S220,T220,U220,V220),1)+LARGE((N220,O220,P220,Q220,R220,S220,T220,U220,V220),2)+LARGE((N220,O220,P220,Q220,R220,S220,T220,U220,V220),3)+LARGE((N220,O220,P220,Q220,R220,S220,T220,U220,V220),4)+LARGE((N220,O220,P220,Q220,R220,S220,T220,U220,V220),5)&amp;"@",""))</f>
        <v/>
      </c>
      <c r="L220" s="186" t="str">
        <f>IF(表格1[[#This Row],[中(M)]]="","",IF(表格1[[#This Row],[計分方式]]="Best6",LARGE((N220,O220,P220,Q220,R220,S220,T220,U220,V220),1)+LARGE((N220,O220,P220,Q220,R220,S220,T220,U220,V220),2)+LARGE((N220,O220,P220,Q220,R220,S220,T220,U220,V220),3)+LARGE((N220,O220,P220,Q220,R220,S220,T220,U220,V220),4)+LARGE((N220,O220,P220,Q220,R220,S220,T220,U220,V220),5)+LARGE((N220,O220,P220,Q220,R220,S220,T220,U220,V220),6)&amp;"@",""))</f>
        <v/>
      </c>
      <c r="M220" s="7">
        <v>39</v>
      </c>
      <c r="N220" s="7"/>
      <c r="O220" s="7"/>
      <c r="P220" s="7"/>
      <c r="Q220" s="7"/>
      <c r="R220" s="7"/>
      <c r="S220" s="7"/>
      <c r="T220" s="7"/>
      <c r="U220" s="7"/>
      <c r="V220" s="7"/>
      <c r="W220" s="186" t="str">
        <f>IF(表格1[[#This Row],[中(LQ)]]="","",IF(表格1[[#This Row],[計分方式]]="4C+1X",SUM(AA220:AE220)+LARGE(AF220:AJ220,1)&amp;"@",""))</f>
        <v/>
      </c>
      <c r="X220" s="186" t="str">
        <f>IF(表格1[[#This Row],[中(LQ)]]="","",IF(表格1[[#This Row],[計分方式]]="4C+2X",SUM(AA220:AE220)+LARGE(AF220:AJ220,1)+LARGE(AF220:AJ220,2)&amp;"@",""))</f>
        <v/>
      </c>
      <c r="Y220" s="186" t="str">
        <f>IF(表格1[[#This Row],[中(LQ)]]="","",IF(表格1[[#This Row],[計分方式]]="Best5",LARGE((AB220,AC220,AD220,AE220,AF220,AG220,AH220,AI220,AJ220),1)+LARGE((AB220,AC220,AD220,AE220,AF220,AG220,AH220,AI220,AJ220),2)+LARGE((AB220,AC220,AD220,AE220,AF220,AG220,AH220,AI220,AJ220),3)+LARGE((AB220,AC220,AD220,AE220,AF220,AG220,AH220,AI220,AJ220),4)+LARGE((AB220,AC220,AD220,AE220,AF220,AG220,AH220,AI220,AJ220),5)&amp;"@",""))</f>
        <v/>
      </c>
      <c r="Z220" s="186" t="str">
        <f>IF(表格1[[#This Row],[中(LQ)]]="","",IF(表格1[[#This Row],[計分方式]]="Best6",LARGE((AB220,AC220,AD220,AE220,AF220,AG220,AH220,AI220,AJ220),1)+LARGE((AB220,AC220,AD220,AE220,AF220,AG220,AH220,AI220,AJ220),2)+LARGE((AB220,AC220,AD220,AE220,AF220,AG220,AH220,AI220,AJ220),3)+LARGE((AB220,AC220,AD220,AE220,AF220,AG220,AH220,AI220,AJ220),4)+LARGE((AB220,AC220,AD220,AE220,AF220,AG220,AH220,AI220,AJ220),5)+LARGE((AB220,AC220,AD220,AE220,AF220,AG220,AH220,AI220,AJ220),6)&amp;"@",""))</f>
        <v/>
      </c>
      <c r="AA220" s="7">
        <v>39</v>
      </c>
      <c r="AB220" s="7"/>
      <c r="AC220" s="7"/>
      <c r="AD220" s="7"/>
      <c r="AE220" s="7"/>
      <c r="AF220" s="7"/>
      <c r="AG220" s="7"/>
      <c r="AH220" s="7"/>
      <c r="AI220" s="7"/>
      <c r="AJ220" s="7"/>
      <c r="AK220" s="161" t="s">
        <v>877</v>
      </c>
    </row>
    <row r="221" spans="1:37" s="162" customFormat="1" ht="55.25" customHeight="1">
      <c r="A221" s="51" t="s">
        <v>878</v>
      </c>
      <c r="B221" s="52" t="s">
        <v>820</v>
      </c>
      <c r="C221" s="52" t="s">
        <v>879</v>
      </c>
      <c r="D221" s="160" t="s">
        <v>880</v>
      </c>
      <c r="E221" s="7" t="s">
        <v>73</v>
      </c>
      <c r="F221" s="7">
        <v>24</v>
      </c>
      <c r="G221" s="7" t="s">
        <v>337</v>
      </c>
      <c r="H221" s="7"/>
      <c r="I221" s="186" t="str">
        <f>IF(表格1[[#This Row],[中(M)]]="","",IF(表格1[[#This Row],[計分方式]]="4C+1X",SUM(M221:Q221)+LARGE(R221:V221,1)&amp;"@",""))</f>
        <v/>
      </c>
      <c r="J221" s="186" t="str">
        <f>IF(表格1[[#This Row],[中(M)]]="","",IF(表格1[[#This Row],[計分方式]]="4C+2X",SUM(M221:Q221)+LARGE(R221:W221,1)+LARGE(R221:W221,2)&amp;"@",""))</f>
        <v/>
      </c>
      <c r="K221" s="186" t="str">
        <f>IF(表格1[[#This Row],[中(M)]]="","",IF(表格1[[#This Row],[計分方式]]="Best5",LARGE((N221,O221,P221,Q221,R221,S221,T221,U221,V221),1)+LARGE((N221,O221,P221,Q221,R221,S221,T221,U221,V221),2)+LARGE((N221,O221,P221,Q221,R221,S221,T221,U221,V221),3)+LARGE((N221,O221,P221,Q221,R221,S221,T221,U221,V221),4)+LARGE((N221,O221,P221,Q221,R221,S221,T221,U221,V221),5)&amp;"@",""))</f>
        <v/>
      </c>
      <c r="L221" s="186" t="str">
        <f>IF(表格1[[#This Row],[中(M)]]="","",IF(表格1[[#This Row],[計分方式]]="Best6",LARGE((N221,O221,P221,Q221,R221,S221,T221,U221,V221),1)+LARGE((N221,O221,P221,Q221,R221,S221,T221,U221,V221),2)+LARGE((N221,O221,P221,Q221,R221,S221,T221,U221,V221),3)+LARGE((N221,O221,P221,Q221,R221,S221,T221,U221,V221),4)+LARGE((N221,O221,P221,Q221,R221,S221,T221,U221,V221),5)+LARGE((N221,O221,P221,Q221,R221,S221,T221,U221,V221),6)&amp;"@",""))</f>
        <v/>
      </c>
      <c r="M221" s="7">
        <v>36</v>
      </c>
      <c r="N221" s="7"/>
      <c r="O221" s="7"/>
      <c r="P221" s="7"/>
      <c r="Q221" s="7"/>
      <c r="R221" s="7"/>
      <c r="S221" s="7"/>
      <c r="T221" s="7"/>
      <c r="U221" s="7"/>
      <c r="V221" s="7"/>
      <c r="W221" s="186" t="str">
        <f>IF(表格1[[#This Row],[中(LQ)]]="","",IF(表格1[[#This Row],[計分方式]]="4C+1X",SUM(AA221:AE221)+LARGE(AF221:AJ221,1)&amp;"@",""))</f>
        <v/>
      </c>
      <c r="X221" s="186" t="str">
        <f>IF(表格1[[#This Row],[中(LQ)]]="","",IF(表格1[[#This Row],[計分方式]]="4C+2X",SUM(AA221:AE221)+LARGE(AF221:AJ221,1)+LARGE(AF221:AJ221,2)&amp;"@",""))</f>
        <v/>
      </c>
      <c r="Y221" s="186" t="str">
        <f>IF(表格1[[#This Row],[中(LQ)]]="","",IF(表格1[[#This Row],[計分方式]]="Best5",LARGE((AB221,AC221,AD221,AE221,AF221,AG221,AH221,AI221,AJ221),1)+LARGE((AB221,AC221,AD221,AE221,AF221,AG221,AH221,AI221,AJ221),2)+LARGE((AB221,AC221,AD221,AE221,AF221,AG221,AH221,AI221,AJ221),3)+LARGE((AB221,AC221,AD221,AE221,AF221,AG221,AH221,AI221,AJ221),4)+LARGE((AB221,AC221,AD221,AE221,AF221,AG221,AH221,AI221,AJ221),5)&amp;"@",""))</f>
        <v/>
      </c>
      <c r="Z221" s="186" t="str">
        <f>IF(表格1[[#This Row],[中(LQ)]]="","",IF(表格1[[#This Row],[計分方式]]="Best6",LARGE((AB221,AC221,AD221,AE221,AF221,AG221,AH221,AI221,AJ221),1)+LARGE((AB221,AC221,AD221,AE221,AF221,AG221,AH221,AI221,AJ221),2)+LARGE((AB221,AC221,AD221,AE221,AF221,AG221,AH221,AI221,AJ221),3)+LARGE((AB221,AC221,AD221,AE221,AF221,AG221,AH221,AI221,AJ221),4)+LARGE((AB221,AC221,AD221,AE221,AF221,AG221,AH221,AI221,AJ221),5)+LARGE((AB221,AC221,AD221,AE221,AF221,AG221,AH221,AI221,AJ221),6)&amp;"@",""))</f>
        <v/>
      </c>
      <c r="AA221" s="7">
        <v>35</v>
      </c>
      <c r="AB221" s="7"/>
      <c r="AC221" s="7"/>
      <c r="AD221" s="7"/>
      <c r="AE221" s="7"/>
      <c r="AF221" s="7"/>
      <c r="AG221" s="7"/>
      <c r="AH221" s="7"/>
      <c r="AI221" s="7"/>
      <c r="AJ221" s="7"/>
      <c r="AK221" s="161" t="s">
        <v>1649</v>
      </c>
    </row>
    <row r="222" spans="1:37" s="162" customFormat="1" ht="55.25" customHeight="1">
      <c r="A222" s="51" t="s">
        <v>881</v>
      </c>
      <c r="B222" s="52" t="s">
        <v>820</v>
      </c>
      <c r="C222" s="52" t="s">
        <v>882</v>
      </c>
      <c r="D222" s="160" t="s">
        <v>883</v>
      </c>
      <c r="E222" s="7" t="s">
        <v>73</v>
      </c>
      <c r="F222" s="7">
        <v>18</v>
      </c>
      <c r="G222" s="7" t="s">
        <v>361</v>
      </c>
      <c r="H222" s="7"/>
      <c r="I222" s="186" t="str">
        <f>IF(表格1[[#This Row],[中(M)]]="","",IF(表格1[[#This Row],[計分方式]]="4C+1X",SUM(M222:Q222)+LARGE(R222:V222,1)&amp;"@",""))</f>
        <v/>
      </c>
      <c r="J222" s="186" t="str">
        <f>IF(表格1[[#This Row],[中(M)]]="","",IF(表格1[[#This Row],[計分方式]]="4C+2X",SUM(M222:Q222)+LARGE(R222:W222,1)+LARGE(R222:W222,2)&amp;"@",""))</f>
        <v/>
      </c>
      <c r="K222" s="186" t="str">
        <f>IF(表格1[[#This Row],[中(M)]]="","",IF(表格1[[#This Row],[計分方式]]="Best5",LARGE((N222,O222,P222,Q222,R222,S222,T222,U222,V222),1)+LARGE((N222,O222,P222,Q222,R222,S222,T222,U222,V222),2)+LARGE((N222,O222,P222,Q222,R222,S222,T222,U222,V222),3)+LARGE((N222,O222,P222,Q222,R222,S222,T222,U222,V222),4)+LARGE((N222,O222,P222,Q222,R222,S222,T222,U222,V222),5)&amp;"@",""))</f>
        <v/>
      </c>
      <c r="L222" s="186" t="str">
        <f>IF(表格1[[#This Row],[中(M)]]="","",IF(表格1[[#This Row],[計分方式]]="Best6",LARGE((N222,O222,P222,Q222,R222,S222,T222,U222,V222),1)+LARGE((N222,O222,P222,Q222,R222,S222,T222,U222,V222),2)+LARGE((N222,O222,P222,Q222,R222,S222,T222,U222,V222),3)+LARGE((N222,O222,P222,Q222,R222,S222,T222,U222,V222),4)+LARGE((N222,O222,P222,Q222,R222,S222,T222,U222,V222),5)+LARGE((N222,O222,P222,Q222,R222,S222,T222,U222,V222),6)&amp;"@",""))</f>
        <v/>
      </c>
      <c r="M222" s="7">
        <v>29</v>
      </c>
      <c r="N222" s="7"/>
      <c r="O222" s="7"/>
      <c r="P222" s="7"/>
      <c r="Q222" s="7"/>
      <c r="R222" s="7"/>
      <c r="S222" s="7"/>
      <c r="T222" s="7"/>
      <c r="U222" s="7"/>
      <c r="V222" s="7"/>
      <c r="W222" s="186" t="str">
        <f>IF(表格1[[#This Row],[中(LQ)]]="","",IF(表格1[[#This Row],[計分方式]]="4C+1X",SUM(AA222:AE222)+LARGE(AF222:AJ222,1)&amp;"@",""))</f>
        <v/>
      </c>
      <c r="X222" s="186" t="str">
        <f>IF(表格1[[#This Row],[中(LQ)]]="","",IF(表格1[[#This Row],[計分方式]]="4C+2X",SUM(AA222:AE222)+LARGE(AF222:AJ222,1)+LARGE(AF222:AJ222,2)&amp;"@",""))</f>
        <v/>
      </c>
      <c r="Y222" s="186" t="str">
        <f>IF(表格1[[#This Row],[中(LQ)]]="","",IF(表格1[[#This Row],[計分方式]]="Best5",LARGE((AB222,AC222,AD222,AE222,AF222,AG222,AH222,AI222,AJ222),1)+LARGE((AB222,AC222,AD222,AE222,AF222,AG222,AH222,AI222,AJ222),2)+LARGE((AB222,AC222,AD222,AE222,AF222,AG222,AH222,AI222,AJ222),3)+LARGE((AB222,AC222,AD222,AE222,AF222,AG222,AH222,AI222,AJ222),4)+LARGE((AB222,AC222,AD222,AE222,AF222,AG222,AH222,AI222,AJ222),5)&amp;"@",""))</f>
        <v/>
      </c>
      <c r="Z222" s="186" t="str">
        <f>IF(表格1[[#This Row],[中(LQ)]]="","",IF(表格1[[#This Row],[計分方式]]="Best6",LARGE((AB222,AC222,AD222,AE222,AF222,AG222,AH222,AI222,AJ222),1)+LARGE((AB222,AC222,AD222,AE222,AF222,AG222,AH222,AI222,AJ222),2)+LARGE((AB222,AC222,AD222,AE222,AF222,AG222,AH222,AI222,AJ222),3)+LARGE((AB222,AC222,AD222,AE222,AF222,AG222,AH222,AI222,AJ222),4)+LARGE((AB222,AC222,AD222,AE222,AF222,AG222,AH222,AI222,AJ222),5)+LARGE((AB222,AC222,AD222,AE222,AF222,AG222,AH222,AI222,AJ222),6)&amp;"@",""))</f>
        <v/>
      </c>
      <c r="AA222" s="7">
        <v>29</v>
      </c>
      <c r="AB222" s="7"/>
      <c r="AC222" s="7"/>
      <c r="AD222" s="7"/>
      <c r="AE222" s="7"/>
      <c r="AF222" s="7"/>
      <c r="AG222" s="7"/>
      <c r="AH222" s="7"/>
      <c r="AI222" s="7"/>
      <c r="AJ222" s="7"/>
      <c r="AK222" s="161" t="s">
        <v>884</v>
      </c>
    </row>
    <row r="223" spans="1:37" s="162" customFormat="1" ht="55.25" customHeight="1">
      <c r="A223" s="51" t="s">
        <v>885</v>
      </c>
      <c r="B223" s="52" t="s">
        <v>820</v>
      </c>
      <c r="C223" s="163" t="s">
        <v>886</v>
      </c>
      <c r="D223" s="164" t="s">
        <v>887</v>
      </c>
      <c r="E223" s="186" t="s">
        <v>73</v>
      </c>
      <c r="F223" s="7">
        <v>30</v>
      </c>
      <c r="G223" s="7" t="s">
        <v>182</v>
      </c>
      <c r="H223" s="7"/>
      <c r="I223" s="186" t="str">
        <f>IF(表格1[[#This Row],[中(M)]]="","",IF(表格1[[#This Row],[計分方式]]="4C+1X",SUM(M223:Q223)+LARGE(R223:V223,1)&amp;"@",""))</f>
        <v/>
      </c>
      <c r="J223" s="186" t="str">
        <f>IF(表格1[[#This Row],[中(M)]]="","",IF(表格1[[#This Row],[計分方式]]="4C+2X",SUM(M223:Q223)+LARGE(R223:W223,1)+LARGE(R223:W223,2)&amp;"@",""))</f>
        <v/>
      </c>
      <c r="K223" s="186" t="str">
        <f>IF(表格1[[#This Row],[中(M)]]="","",IF(表格1[[#This Row],[計分方式]]="Best5",LARGE((N223,O223,P223,Q223,R223,S223,T223,U223,V223),1)+LARGE((N223,O223,P223,Q223,R223,S223,T223,U223,V223),2)+LARGE((N223,O223,P223,Q223,R223,S223,T223,U223,V223),3)+LARGE((N223,O223,P223,Q223,R223,S223,T223,U223,V223),4)+LARGE((N223,O223,P223,Q223,R223,S223,T223,U223,V223),5)&amp;"@",""))</f>
        <v/>
      </c>
      <c r="L223" s="186" t="str">
        <f>IF(表格1[[#This Row],[中(M)]]="","",IF(表格1[[#This Row],[計分方式]]="Best6",LARGE((N223,O223,P223,Q223,R223,S223,T223,U223,V223),1)+LARGE((N223,O223,P223,Q223,R223,S223,T223,U223,V223),2)+LARGE((N223,O223,P223,Q223,R223,S223,T223,U223,V223),3)+LARGE((N223,O223,P223,Q223,R223,S223,T223,U223,V223),4)+LARGE((N223,O223,P223,Q223,R223,S223,T223,U223,V223),5)+LARGE((N223,O223,P223,Q223,R223,S223,T223,U223,V223),6)&amp;"@",""))</f>
        <v/>
      </c>
      <c r="M223" s="7">
        <v>28</v>
      </c>
      <c r="N223" s="7"/>
      <c r="O223" s="7"/>
      <c r="P223" s="7"/>
      <c r="Q223" s="7"/>
      <c r="R223" s="7"/>
      <c r="S223" s="7"/>
      <c r="T223" s="7"/>
      <c r="U223" s="7"/>
      <c r="V223" s="7"/>
      <c r="W223" s="186" t="str">
        <f>IF(表格1[[#This Row],[中(LQ)]]="","",IF(表格1[[#This Row],[計分方式]]="4C+1X",SUM(AA223:AE223)+LARGE(AF223:AJ223,1)&amp;"@",""))</f>
        <v/>
      </c>
      <c r="X223" s="186" t="str">
        <f>IF(表格1[[#This Row],[中(LQ)]]="","",IF(表格1[[#This Row],[計分方式]]="4C+2X",SUM(AA223:AE223)+LARGE(AF223:AJ223,1)+LARGE(AF223:AJ223,2)&amp;"@",""))</f>
        <v/>
      </c>
      <c r="Y223" s="186" t="str">
        <f>IF(表格1[[#This Row],[中(LQ)]]="","",IF(表格1[[#This Row],[計分方式]]="Best5",LARGE((AB223,AC223,AD223,AE223,AF223,AG223,AH223,AI223,AJ223),1)+LARGE((AB223,AC223,AD223,AE223,AF223,AG223,AH223,AI223,AJ223),2)+LARGE((AB223,AC223,AD223,AE223,AF223,AG223,AH223,AI223,AJ223),3)+LARGE((AB223,AC223,AD223,AE223,AF223,AG223,AH223,AI223,AJ223),4)+LARGE((AB223,AC223,AD223,AE223,AF223,AG223,AH223,AI223,AJ223),5)&amp;"@",""))</f>
        <v/>
      </c>
      <c r="Z223" s="186" t="str">
        <f>IF(表格1[[#This Row],[中(LQ)]]="","",IF(表格1[[#This Row],[計分方式]]="Best6",LARGE((AB223,AC223,AD223,AE223,AF223,AG223,AH223,AI223,AJ223),1)+LARGE((AB223,AC223,AD223,AE223,AF223,AG223,AH223,AI223,AJ223),2)+LARGE((AB223,AC223,AD223,AE223,AF223,AG223,AH223,AI223,AJ223),3)+LARGE((AB223,AC223,AD223,AE223,AF223,AG223,AH223,AI223,AJ223),4)+LARGE((AB223,AC223,AD223,AE223,AF223,AG223,AH223,AI223,AJ223),5)+LARGE((AB223,AC223,AD223,AE223,AF223,AG223,AH223,AI223,AJ223),6)&amp;"@",""))</f>
        <v/>
      </c>
      <c r="AA223" s="7">
        <v>28</v>
      </c>
      <c r="AB223" s="7"/>
      <c r="AC223" s="7"/>
      <c r="AD223" s="7"/>
      <c r="AE223" s="7"/>
      <c r="AF223" s="7"/>
      <c r="AG223" s="7"/>
      <c r="AH223" s="7"/>
      <c r="AI223" s="7"/>
      <c r="AJ223" s="7"/>
      <c r="AK223" s="164" t="s">
        <v>1650</v>
      </c>
    </row>
    <row r="224" spans="1:37" s="162" customFormat="1" ht="55.25" customHeight="1">
      <c r="A224" s="51" t="s">
        <v>888</v>
      </c>
      <c r="B224" s="52" t="s">
        <v>820</v>
      </c>
      <c r="C224" s="163" t="s">
        <v>889</v>
      </c>
      <c r="D224" s="164" t="s">
        <v>890</v>
      </c>
      <c r="E224" s="186" t="s">
        <v>73</v>
      </c>
      <c r="F224" s="7">
        <v>50</v>
      </c>
      <c r="G224" s="7" t="s">
        <v>182</v>
      </c>
      <c r="H224" s="7"/>
      <c r="I224" s="186" t="str">
        <f>IF(表格1[[#This Row],[中(M)]]="","",IF(表格1[[#This Row],[計分方式]]="4C+1X",SUM(M224:Q224)+LARGE(R224:V224,1)&amp;"@",""))</f>
        <v/>
      </c>
      <c r="J224" s="186" t="str">
        <f>IF(表格1[[#This Row],[中(M)]]="","",IF(表格1[[#This Row],[計分方式]]="4C+2X",SUM(M224:Q224)+LARGE(R224:W224,1)+LARGE(R224:W224,2)&amp;"@",""))</f>
        <v/>
      </c>
      <c r="K224" s="186" t="str">
        <f>IF(表格1[[#This Row],[中(M)]]="","",IF(表格1[[#This Row],[計分方式]]="Best5",LARGE((N224,O224,P224,Q224,R224,S224,T224,U224,V224),1)+LARGE((N224,O224,P224,Q224,R224,S224,T224,U224,V224),2)+LARGE((N224,O224,P224,Q224,R224,S224,T224,U224,V224),3)+LARGE((N224,O224,P224,Q224,R224,S224,T224,U224,V224),4)+LARGE((N224,O224,P224,Q224,R224,S224,T224,U224,V224),5)&amp;"@",""))</f>
        <v/>
      </c>
      <c r="L224" s="186" t="str">
        <f>IF(表格1[[#This Row],[中(M)]]="","",IF(表格1[[#This Row],[計分方式]]="Best6",LARGE((N224,O224,P224,Q224,R224,S224,T224,U224,V224),1)+LARGE((N224,O224,P224,Q224,R224,S224,T224,U224,V224),2)+LARGE((N224,O224,P224,Q224,R224,S224,T224,U224,V224),3)+LARGE((N224,O224,P224,Q224,R224,S224,T224,U224,V224),4)+LARGE((N224,O224,P224,Q224,R224,S224,T224,U224,V224),5)+LARGE((N224,O224,P224,Q224,R224,S224,T224,U224,V224),6)&amp;"@",""))</f>
        <v/>
      </c>
      <c r="M224" s="7">
        <v>34</v>
      </c>
      <c r="N224" s="7"/>
      <c r="O224" s="7"/>
      <c r="P224" s="7"/>
      <c r="Q224" s="7"/>
      <c r="R224" s="7"/>
      <c r="S224" s="7"/>
      <c r="T224" s="7"/>
      <c r="U224" s="7"/>
      <c r="V224" s="7"/>
      <c r="W224" s="186" t="str">
        <f>IF(表格1[[#This Row],[中(LQ)]]="","",IF(表格1[[#This Row],[計分方式]]="4C+1X",SUM(AA224:AE224)+LARGE(AF224:AJ224,1)&amp;"@",""))</f>
        <v/>
      </c>
      <c r="X224" s="186" t="str">
        <f>IF(表格1[[#This Row],[中(LQ)]]="","",IF(表格1[[#This Row],[計分方式]]="4C+2X",SUM(AA224:AE224)+LARGE(AF224:AJ224,1)+LARGE(AF224:AJ224,2)&amp;"@",""))</f>
        <v/>
      </c>
      <c r="Y224" s="186" t="str">
        <f>IF(表格1[[#This Row],[中(LQ)]]="","",IF(表格1[[#This Row],[計分方式]]="Best5",LARGE((AB224,AC224,AD224,AE224,AF224,AG224,AH224,AI224,AJ224),1)+LARGE((AB224,AC224,AD224,AE224,AF224,AG224,AH224,AI224,AJ224),2)+LARGE((AB224,AC224,AD224,AE224,AF224,AG224,AH224,AI224,AJ224),3)+LARGE((AB224,AC224,AD224,AE224,AF224,AG224,AH224,AI224,AJ224),4)+LARGE((AB224,AC224,AD224,AE224,AF224,AG224,AH224,AI224,AJ224),5)&amp;"@",""))</f>
        <v/>
      </c>
      <c r="Z224" s="186" t="str">
        <f>IF(表格1[[#This Row],[中(LQ)]]="","",IF(表格1[[#This Row],[計分方式]]="Best6",LARGE((AB224,AC224,AD224,AE224,AF224,AG224,AH224,AI224,AJ224),1)+LARGE((AB224,AC224,AD224,AE224,AF224,AG224,AH224,AI224,AJ224),2)+LARGE((AB224,AC224,AD224,AE224,AF224,AG224,AH224,AI224,AJ224),3)+LARGE((AB224,AC224,AD224,AE224,AF224,AG224,AH224,AI224,AJ224),4)+LARGE((AB224,AC224,AD224,AE224,AF224,AG224,AH224,AI224,AJ224),5)+LARGE((AB224,AC224,AD224,AE224,AF224,AG224,AH224,AI224,AJ224),6)&amp;"@",""))</f>
        <v/>
      </c>
      <c r="AA224" s="7">
        <v>33</v>
      </c>
      <c r="AB224" s="7"/>
      <c r="AC224" s="7"/>
      <c r="AD224" s="7"/>
      <c r="AE224" s="7"/>
      <c r="AF224" s="7"/>
      <c r="AG224" s="7"/>
      <c r="AH224" s="7"/>
      <c r="AI224" s="7"/>
      <c r="AJ224" s="7"/>
      <c r="AK224" s="164" t="s">
        <v>891</v>
      </c>
    </row>
    <row r="225" spans="1:37" s="162" customFormat="1" ht="55.25" customHeight="1">
      <c r="A225" s="51" t="s">
        <v>892</v>
      </c>
      <c r="B225" s="52" t="s">
        <v>820</v>
      </c>
      <c r="C225" s="52" t="s">
        <v>187</v>
      </c>
      <c r="D225" s="160" t="s">
        <v>722</v>
      </c>
      <c r="E225" s="7" t="s">
        <v>74</v>
      </c>
      <c r="F225" s="7">
        <v>93</v>
      </c>
      <c r="G225" s="7" t="s">
        <v>337</v>
      </c>
      <c r="H225" s="7"/>
      <c r="I225" s="186" t="str">
        <f>IF(表格1[[#This Row],[中(M)]]="","",IF(表格1[[#This Row],[計分方式]]="4C+1X",SUM(M225:Q225)+LARGE(R225:V225,1)&amp;"@",""))</f>
        <v/>
      </c>
      <c r="J225" s="186" t="str">
        <f>IF(表格1[[#This Row],[中(M)]]="","",IF(表格1[[#This Row],[計分方式]]="4C+2X",SUM(M225:Q225)+LARGE(R225:W225,1)+LARGE(R225:W225,2)&amp;"@",""))</f>
        <v/>
      </c>
      <c r="K225" s="186" t="str">
        <f>IF(表格1[[#This Row],[中(M)]]="","",IF(表格1[[#This Row],[計分方式]]="Best5",LARGE((N225,O225,P225,Q225,R225,S225,T225,U225,V225),1)+LARGE((N225,O225,P225,Q225,R225,S225,T225,U225,V225),2)+LARGE((N225,O225,P225,Q225,R225,S225,T225,U225,V225),3)+LARGE((N225,O225,P225,Q225,R225,S225,T225,U225,V225),4)+LARGE((N225,O225,P225,Q225,R225,S225,T225,U225,V225),5)&amp;"@",""))</f>
        <v/>
      </c>
      <c r="L225" s="186" t="str">
        <f>IF(表格1[[#This Row],[中(M)]]="","",IF(表格1[[#This Row],[計分方式]]="Best6",LARGE((N225,O225,P225,Q225,R225,S225,T225,U225,V225),1)+LARGE((N225,O225,P225,Q225,R225,S225,T225,U225,V225),2)+LARGE((N225,O225,P225,Q225,R225,S225,T225,U225,V225),3)+LARGE((N225,O225,P225,Q225,R225,S225,T225,U225,V225),4)+LARGE((N225,O225,P225,Q225,R225,S225,T225,U225,V225),5)+LARGE((N225,O225,P225,Q225,R225,S225,T225,U225,V225),6)&amp;"@",""))</f>
        <v/>
      </c>
      <c r="M225" s="7">
        <v>35</v>
      </c>
      <c r="N225" s="7"/>
      <c r="O225" s="7"/>
      <c r="P225" s="7"/>
      <c r="Q225" s="7"/>
      <c r="R225" s="7"/>
      <c r="S225" s="7"/>
      <c r="T225" s="7"/>
      <c r="U225" s="7"/>
      <c r="V225" s="7"/>
      <c r="W225" s="186" t="str">
        <f>IF(表格1[[#This Row],[中(LQ)]]="","",IF(表格1[[#This Row],[計分方式]]="4C+1X",SUM(AA225:AE225)+LARGE(AF225:AJ225,1)&amp;"@",""))</f>
        <v/>
      </c>
      <c r="X225" s="186" t="str">
        <f>IF(表格1[[#This Row],[中(LQ)]]="","",IF(表格1[[#This Row],[計分方式]]="4C+2X",SUM(AA225:AE225)+LARGE(AF225:AJ225,1)+LARGE(AF225:AJ225,2)&amp;"@",""))</f>
        <v/>
      </c>
      <c r="Y225" s="186" t="str">
        <f>IF(表格1[[#This Row],[中(LQ)]]="","",IF(表格1[[#This Row],[計分方式]]="Best5",LARGE((AB225,AC225,AD225,AE225,AF225,AG225,AH225,AI225,AJ225),1)+LARGE((AB225,AC225,AD225,AE225,AF225,AG225,AH225,AI225,AJ225),2)+LARGE((AB225,AC225,AD225,AE225,AF225,AG225,AH225,AI225,AJ225),3)+LARGE((AB225,AC225,AD225,AE225,AF225,AG225,AH225,AI225,AJ225),4)+LARGE((AB225,AC225,AD225,AE225,AF225,AG225,AH225,AI225,AJ225),5)&amp;"@",""))</f>
        <v/>
      </c>
      <c r="Z225" s="186" t="str">
        <f>IF(表格1[[#This Row],[中(LQ)]]="","",IF(表格1[[#This Row],[計分方式]]="Best6",LARGE((AB225,AC225,AD225,AE225,AF225,AG225,AH225,AI225,AJ225),1)+LARGE((AB225,AC225,AD225,AE225,AF225,AG225,AH225,AI225,AJ225),2)+LARGE((AB225,AC225,AD225,AE225,AF225,AG225,AH225,AI225,AJ225),3)+LARGE((AB225,AC225,AD225,AE225,AF225,AG225,AH225,AI225,AJ225),4)+LARGE((AB225,AC225,AD225,AE225,AF225,AG225,AH225,AI225,AJ225),5)+LARGE((AB225,AC225,AD225,AE225,AF225,AG225,AH225,AI225,AJ225),6)&amp;"@",""))</f>
        <v/>
      </c>
      <c r="AA225" s="7">
        <v>35</v>
      </c>
      <c r="AB225" s="7"/>
      <c r="AC225" s="7"/>
      <c r="AD225" s="7"/>
      <c r="AE225" s="7"/>
      <c r="AF225" s="7"/>
      <c r="AG225" s="7"/>
      <c r="AH225" s="7"/>
      <c r="AI225" s="7"/>
      <c r="AJ225" s="7"/>
      <c r="AK225" s="161" t="s">
        <v>893</v>
      </c>
    </row>
    <row r="226" spans="1:37" s="162" customFormat="1" ht="55.25" customHeight="1">
      <c r="A226" s="51" t="s">
        <v>894</v>
      </c>
      <c r="B226" s="52" t="s">
        <v>820</v>
      </c>
      <c r="C226" s="52" t="s">
        <v>895</v>
      </c>
      <c r="D226" s="160" t="s">
        <v>896</v>
      </c>
      <c r="E226" s="7" t="s">
        <v>294</v>
      </c>
      <c r="F226" s="7" t="s">
        <v>1744</v>
      </c>
      <c r="G226" s="7" t="s">
        <v>361</v>
      </c>
      <c r="H226" s="7"/>
      <c r="I226" s="186" t="str">
        <f>IF(表格1[[#This Row],[中(M)]]="","",IF(表格1[[#This Row],[計分方式]]="4C+1X",SUM(M226:Q226)+LARGE(R226:V226,1)&amp;"@",""))</f>
        <v/>
      </c>
      <c r="J226" s="186" t="str">
        <f>IF(表格1[[#This Row],[中(M)]]="","",IF(表格1[[#This Row],[計分方式]]="4C+2X",SUM(M226:Q226)+LARGE(R226:W226,1)+LARGE(R226:W226,2)&amp;"@",""))</f>
        <v/>
      </c>
      <c r="K226" s="186" t="str">
        <f>IF(表格1[[#This Row],[中(M)]]="","",IF(表格1[[#This Row],[計分方式]]="Best5",LARGE((N226,O226,P226,Q226,R226,S226,T226,U226,V226),1)+LARGE((N226,O226,P226,Q226,R226,S226,T226,U226,V226),2)+LARGE((N226,O226,P226,Q226,R226,S226,T226,U226,V226),3)+LARGE((N226,O226,P226,Q226,R226,S226,T226,U226,V226),4)+LARGE((N226,O226,P226,Q226,R226,S226,T226,U226,V226),5)&amp;"@",""))</f>
        <v/>
      </c>
      <c r="L226" s="186" t="str">
        <f>IF(表格1[[#This Row],[中(M)]]="","",IF(表格1[[#This Row],[計分方式]]="Best6",LARGE((N226,O226,P226,Q226,R226,S226,T226,U226,V226),1)+LARGE((N226,O226,P226,Q226,R226,S226,T226,U226,V226),2)+LARGE((N226,O226,P226,Q226,R226,S226,T226,U226,V226),3)+LARGE((N226,O226,P226,Q226,R226,S226,T226,U226,V226),4)+LARGE((N226,O226,P226,Q226,R226,S226,T226,U226,V226),5)+LARGE((N226,O226,P226,Q226,R226,S226,T226,U226,V226),6)&amp;"@",""))</f>
        <v/>
      </c>
      <c r="M226" s="7">
        <v>36</v>
      </c>
      <c r="N226" s="7"/>
      <c r="O226" s="7"/>
      <c r="P226" s="7"/>
      <c r="Q226" s="7"/>
      <c r="R226" s="7"/>
      <c r="S226" s="7"/>
      <c r="T226" s="7"/>
      <c r="U226" s="7"/>
      <c r="V226" s="7"/>
      <c r="W226" s="186" t="str">
        <f>IF(表格1[[#This Row],[中(LQ)]]="","",IF(表格1[[#This Row],[計分方式]]="4C+1X",SUM(AA226:AE226)+LARGE(AF226:AJ226,1)&amp;"@",""))</f>
        <v/>
      </c>
      <c r="X226" s="186" t="str">
        <f>IF(表格1[[#This Row],[中(LQ)]]="","",IF(表格1[[#This Row],[計分方式]]="4C+2X",SUM(AA226:AE226)+LARGE(AF226:AJ226,1)+LARGE(AF226:AJ226,2)&amp;"@",""))</f>
        <v/>
      </c>
      <c r="Y226" s="186" t="str">
        <f>IF(表格1[[#This Row],[中(LQ)]]="","",IF(表格1[[#This Row],[計分方式]]="Best5",LARGE((AB226,AC226,AD226,AE226,AF226,AG226,AH226,AI226,AJ226),1)+LARGE((AB226,AC226,AD226,AE226,AF226,AG226,AH226,AI226,AJ226),2)+LARGE((AB226,AC226,AD226,AE226,AF226,AG226,AH226,AI226,AJ226),3)+LARGE((AB226,AC226,AD226,AE226,AF226,AG226,AH226,AI226,AJ226),4)+LARGE((AB226,AC226,AD226,AE226,AF226,AG226,AH226,AI226,AJ226),5)&amp;"@",""))</f>
        <v/>
      </c>
      <c r="Z226" s="186" t="str">
        <f>IF(表格1[[#This Row],[中(LQ)]]="","",IF(表格1[[#This Row],[計分方式]]="Best6",LARGE((AB226,AC226,AD226,AE226,AF226,AG226,AH226,AI226,AJ226),1)+LARGE((AB226,AC226,AD226,AE226,AF226,AG226,AH226,AI226,AJ226),2)+LARGE((AB226,AC226,AD226,AE226,AF226,AG226,AH226,AI226,AJ226),3)+LARGE((AB226,AC226,AD226,AE226,AF226,AG226,AH226,AI226,AJ226),4)+LARGE((AB226,AC226,AD226,AE226,AF226,AG226,AH226,AI226,AJ226),5)+LARGE((AB226,AC226,AD226,AE226,AF226,AG226,AH226,AI226,AJ226),6)&amp;"@",""))</f>
        <v/>
      </c>
      <c r="AA226" s="7">
        <v>36</v>
      </c>
      <c r="AB226" s="7"/>
      <c r="AC226" s="7"/>
      <c r="AD226" s="7"/>
      <c r="AE226" s="7"/>
      <c r="AF226" s="7"/>
      <c r="AG226" s="7"/>
      <c r="AH226" s="7"/>
      <c r="AI226" s="7"/>
      <c r="AJ226" s="7"/>
      <c r="AK226" s="161" t="s">
        <v>1745</v>
      </c>
    </row>
    <row r="227" spans="1:37" s="162" customFormat="1" ht="55.25" customHeight="1">
      <c r="A227" s="51" t="s">
        <v>897</v>
      </c>
      <c r="B227" s="52" t="s">
        <v>820</v>
      </c>
      <c r="C227" s="52" t="s">
        <v>898</v>
      </c>
      <c r="D227" s="160" t="s">
        <v>899</v>
      </c>
      <c r="E227" s="7" t="s">
        <v>73</v>
      </c>
      <c r="F227" s="7">
        <v>295</v>
      </c>
      <c r="G227" s="7" t="s">
        <v>337</v>
      </c>
      <c r="H227" s="7"/>
      <c r="I227" s="186" t="str">
        <f>IF(表格1[[#This Row],[中(M)]]="","",IF(表格1[[#This Row],[計分方式]]="4C+1X",SUM(M227:Q227)+LARGE(R227:V227,1)&amp;"@",""))</f>
        <v/>
      </c>
      <c r="J227" s="186" t="str">
        <f>IF(表格1[[#This Row],[中(M)]]="","",IF(表格1[[#This Row],[計分方式]]="4C+2X",SUM(M227:Q227)+LARGE(R227:W227,1)+LARGE(R227:W227,2)&amp;"@",""))</f>
        <v/>
      </c>
      <c r="K227" s="186" t="str">
        <f>IF(表格1[[#This Row],[中(M)]]="","",IF(表格1[[#This Row],[計分方式]]="Best5",LARGE((N227,O227,P227,Q227,R227,S227,T227,U227,V227),1)+LARGE((N227,O227,P227,Q227,R227,S227,T227,U227,V227),2)+LARGE((N227,O227,P227,Q227,R227,S227,T227,U227,V227),3)+LARGE((N227,O227,P227,Q227,R227,S227,T227,U227,V227),4)+LARGE((N227,O227,P227,Q227,R227,S227,T227,U227,V227),5)&amp;"@",""))</f>
        <v/>
      </c>
      <c r="L227" s="186" t="str">
        <f>IF(表格1[[#This Row],[中(M)]]="","",IF(表格1[[#This Row],[計分方式]]="Best6",LARGE((N227,O227,P227,Q227,R227,S227,T227,U227,V227),1)+LARGE((N227,O227,P227,Q227,R227,S227,T227,U227,V227),2)+LARGE((N227,O227,P227,Q227,R227,S227,T227,U227,V227),3)+LARGE((N227,O227,P227,Q227,R227,S227,T227,U227,V227),4)+LARGE((N227,O227,P227,Q227,R227,S227,T227,U227,V227),5)+LARGE((N227,O227,P227,Q227,R227,S227,T227,U227,V227),6)&amp;"@",""))</f>
        <v/>
      </c>
      <c r="M227" s="7">
        <v>44</v>
      </c>
      <c r="N227" s="7"/>
      <c r="O227" s="7"/>
      <c r="P227" s="7"/>
      <c r="Q227" s="7"/>
      <c r="R227" s="7"/>
      <c r="S227" s="7"/>
      <c r="T227" s="7"/>
      <c r="U227" s="7"/>
      <c r="V227" s="7"/>
      <c r="W227" s="186" t="str">
        <f>IF(表格1[[#This Row],[中(LQ)]]="","",IF(表格1[[#This Row],[計分方式]]="4C+1X",SUM(AA227:AE227)+LARGE(AF227:AJ227,1)&amp;"@",""))</f>
        <v/>
      </c>
      <c r="X227" s="186" t="str">
        <f>IF(表格1[[#This Row],[中(LQ)]]="","",IF(表格1[[#This Row],[計分方式]]="4C+2X",SUM(AA227:AE227)+LARGE(AF227:AJ227,1)+LARGE(AF227:AJ227,2)&amp;"@",""))</f>
        <v/>
      </c>
      <c r="Y227" s="186" t="str">
        <f>IF(表格1[[#This Row],[中(LQ)]]="","",IF(表格1[[#This Row],[計分方式]]="Best5",LARGE((AB227,AC227,AD227,AE227,AF227,AG227,AH227,AI227,AJ227),1)+LARGE((AB227,AC227,AD227,AE227,AF227,AG227,AH227,AI227,AJ227),2)+LARGE((AB227,AC227,AD227,AE227,AF227,AG227,AH227,AI227,AJ227),3)+LARGE((AB227,AC227,AD227,AE227,AF227,AG227,AH227,AI227,AJ227),4)+LARGE((AB227,AC227,AD227,AE227,AF227,AG227,AH227,AI227,AJ227),5)&amp;"@",""))</f>
        <v/>
      </c>
      <c r="Z227" s="186" t="str">
        <f>IF(表格1[[#This Row],[中(LQ)]]="","",IF(表格1[[#This Row],[計分方式]]="Best6",LARGE((AB227,AC227,AD227,AE227,AF227,AG227,AH227,AI227,AJ227),1)+LARGE((AB227,AC227,AD227,AE227,AF227,AG227,AH227,AI227,AJ227),2)+LARGE((AB227,AC227,AD227,AE227,AF227,AG227,AH227,AI227,AJ227),3)+LARGE((AB227,AC227,AD227,AE227,AF227,AG227,AH227,AI227,AJ227),4)+LARGE((AB227,AC227,AD227,AE227,AF227,AG227,AH227,AI227,AJ227),5)+LARGE((AB227,AC227,AD227,AE227,AF227,AG227,AH227,AI227,AJ227),6)&amp;"@",""))</f>
        <v/>
      </c>
      <c r="AA227" s="7">
        <v>42</v>
      </c>
      <c r="AB227" s="7"/>
      <c r="AC227" s="7"/>
      <c r="AD227" s="7"/>
      <c r="AE227" s="7"/>
      <c r="AF227" s="7"/>
      <c r="AG227" s="7"/>
      <c r="AH227" s="7"/>
      <c r="AI227" s="7"/>
      <c r="AJ227" s="7"/>
      <c r="AK227" s="161" t="s">
        <v>900</v>
      </c>
    </row>
    <row r="228" spans="1:37" s="162" customFormat="1" ht="55.25" customHeight="1">
      <c r="A228" s="51" t="s">
        <v>901</v>
      </c>
      <c r="B228" s="52" t="s">
        <v>820</v>
      </c>
      <c r="C228" s="52" t="s">
        <v>902</v>
      </c>
      <c r="D228" s="160" t="s">
        <v>57</v>
      </c>
      <c r="E228" s="7" t="s">
        <v>73</v>
      </c>
      <c r="F228" s="7" t="s">
        <v>1744</v>
      </c>
      <c r="G228" s="7" t="s">
        <v>361</v>
      </c>
      <c r="H228" s="7"/>
      <c r="I228" s="186" t="str">
        <f>IF(表格1[[#This Row],[中(M)]]="","",IF(表格1[[#This Row],[計分方式]]="4C+1X",SUM(M228:Q228)+LARGE(R228:V228,1)&amp;"@",""))</f>
        <v/>
      </c>
      <c r="J228" s="186" t="str">
        <f>IF(表格1[[#This Row],[中(M)]]="","",IF(表格1[[#This Row],[計分方式]]="4C+2X",SUM(M228:Q228)+LARGE(R228:W228,1)+LARGE(R228:W228,2)&amp;"@",""))</f>
        <v/>
      </c>
      <c r="K228" s="186" t="str">
        <f>IF(表格1[[#This Row],[中(M)]]="","",IF(表格1[[#This Row],[計分方式]]="Best5",LARGE((N228,O228,P228,Q228,R228,S228,T228,U228,V228),1)+LARGE((N228,O228,P228,Q228,R228,S228,T228,U228,V228),2)+LARGE((N228,O228,P228,Q228,R228,S228,T228,U228,V228),3)+LARGE((N228,O228,P228,Q228,R228,S228,T228,U228,V228),4)+LARGE((N228,O228,P228,Q228,R228,S228,T228,U228,V228),5)&amp;"@",""))</f>
        <v/>
      </c>
      <c r="L228" s="186" t="str">
        <f>IF(表格1[[#This Row],[中(M)]]="","",IF(表格1[[#This Row],[計分方式]]="Best6",LARGE((N228,O228,P228,Q228,R228,S228,T228,U228,V228),1)+LARGE((N228,O228,P228,Q228,R228,S228,T228,U228,V228),2)+LARGE((N228,O228,P228,Q228,R228,S228,T228,U228,V228),3)+LARGE((N228,O228,P228,Q228,R228,S228,T228,U228,V228),4)+LARGE((N228,O228,P228,Q228,R228,S228,T228,U228,V228),5)+LARGE((N228,O228,P228,Q228,R228,S228,T228,U228,V228),6)&amp;"@",""))</f>
        <v/>
      </c>
      <c r="M228" s="7">
        <v>28</v>
      </c>
      <c r="N228" s="7"/>
      <c r="O228" s="7"/>
      <c r="P228" s="7"/>
      <c r="Q228" s="7"/>
      <c r="R228" s="7"/>
      <c r="S228" s="7"/>
      <c r="T228" s="7"/>
      <c r="U228" s="7"/>
      <c r="V228" s="7"/>
      <c r="W228" s="186" t="str">
        <f>IF(表格1[[#This Row],[中(LQ)]]="","",IF(表格1[[#This Row],[計分方式]]="4C+1X",SUM(AA228:AE228)+LARGE(AF228:AJ228,1)&amp;"@",""))</f>
        <v/>
      </c>
      <c r="X228" s="186" t="str">
        <f>IF(表格1[[#This Row],[中(LQ)]]="","",IF(表格1[[#This Row],[計分方式]]="4C+2X",SUM(AA228:AE228)+LARGE(AF228:AJ228,1)+LARGE(AF228:AJ228,2)&amp;"@",""))</f>
        <v/>
      </c>
      <c r="Y228" s="186" t="str">
        <f>IF(表格1[[#This Row],[中(LQ)]]="","",IF(表格1[[#This Row],[計分方式]]="Best5",LARGE((AB228,AC228,AD228,AE228,AF228,AG228,AH228,AI228,AJ228),1)+LARGE((AB228,AC228,AD228,AE228,AF228,AG228,AH228,AI228,AJ228),2)+LARGE((AB228,AC228,AD228,AE228,AF228,AG228,AH228,AI228,AJ228),3)+LARGE((AB228,AC228,AD228,AE228,AF228,AG228,AH228,AI228,AJ228),4)+LARGE((AB228,AC228,AD228,AE228,AF228,AG228,AH228,AI228,AJ228),5)&amp;"@",""))</f>
        <v/>
      </c>
      <c r="Z228" s="186" t="str">
        <f>IF(表格1[[#This Row],[中(LQ)]]="","",IF(表格1[[#This Row],[計分方式]]="Best6",LARGE((AB228,AC228,AD228,AE228,AF228,AG228,AH228,AI228,AJ228),1)+LARGE((AB228,AC228,AD228,AE228,AF228,AG228,AH228,AI228,AJ228),2)+LARGE((AB228,AC228,AD228,AE228,AF228,AG228,AH228,AI228,AJ228),3)+LARGE((AB228,AC228,AD228,AE228,AF228,AG228,AH228,AI228,AJ228),4)+LARGE((AB228,AC228,AD228,AE228,AF228,AG228,AH228,AI228,AJ228),5)+LARGE((AB228,AC228,AD228,AE228,AF228,AG228,AH228,AI228,AJ228),6)&amp;"@",""))</f>
        <v/>
      </c>
      <c r="AA228" s="7">
        <v>27</v>
      </c>
      <c r="AB228" s="7"/>
      <c r="AC228" s="7"/>
      <c r="AD228" s="7"/>
      <c r="AE228" s="7"/>
      <c r="AF228" s="7"/>
      <c r="AG228" s="7"/>
      <c r="AH228" s="7"/>
      <c r="AI228" s="7"/>
      <c r="AJ228" s="7"/>
      <c r="AK228" s="161" t="s">
        <v>1746</v>
      </c>
    </row>
    <row r="229" spans="1:37" s="162" customFormat="1" ht="55.25" customHeight="1">
      <c r="A229" s="51" t="s">
        <v>903</v>
      </c>
      <c r="B229" s="52" t="s">
        <v>820</v>
      </c>
      <c r="C229" s="163" t="s">
        <v>904</v>
      </c>
      <c r="D229" s="164" t="s">
        <v>905</v>
      </c>
      <c r="E229" s="186" t="s">
        <v>73</v>
      </c>
      <c r="F229" s="7">
        <v>15</v>
      </c>
      <c r="G229" s="7" t="s">
        <v>126</v>
      </c>
      <c r="H229" s="7"/>
      <c r="I229" s="186" t="str">
        <f>IF(表格1[[#This Row],[中(M)]]="","",IF(表格1[[#This Row],[計分方式]]="4C+1X",SUM(M229:Q229)+LARGE(R229:V229,1)&amp;"@",""))</f>
        <v/>
      </c>
      <c r="J229" s="186" t="str">
        <f>IF(表格1[[#This Row],[中(M)]]="","",IF(表格1[[#This Row],[計分方式]]="4C+2X",SUM(M229:Q229)+LARGE(R229:W229,1)+LARGE(R229:W229,2)&amp;"@",""))</f>
        <v/>
      </c>
      <c r="K229" s="186" t="str">
        <f>IF(表格1[[#This Row],[中(M)]]="","",IF(表格1[[#This Row],[計分方式]]="Best5",LARGE((N229,O229,P229,Q229,R229,S229,T229,U229,V229),1)+LARGE((N229,O229,P229,Q229,R229,S229,T229,U229,V229),2)+LARGE((N229,O229,P229,Q229,R229,S229,T229,U229,V229),3)+LARGE((N229,O229,P229,Q229,R229,S229,T229,U229,V229),4)+LARGE((N229,O229,P229,Q229,R229,S229,T229,U229,V229),5)&amp;"@",""))</f>
        <v/>
      </c>
      <c r="L229" s="186" t="str">
        <f>IF(表格1[[#This Row],[中(M)]]="","",IF(表格1[[#This Row],[計分方式]]="Best6",LARGE((N229,O229,P229,Q229,R229,S229,T229,U229,V229),1)+LARGE((N229,O229,P229,Q229,R229,S229,T229,U229,V229),2)+LARGE((N229,O229,P229,Q229,R229,S229,T229,U229,V229),3)+LARGE((N229,O229,P229,Q229,R229,S229,T229,U229,V229),4)+LARGE((N229,O229,P229,Q229,R229,S229,T229,U229,V229),5)+LARGE((N229,O229,P229,Q229,R229,S229,T229,U229,V229),6)&amp;"@",""))</f>
        <v/>
      </c>
      <c r="M229" s="7">
        <v>38</v>
      </c>
      <c r="N229" s="7"/>
      <c r="O229" s="7"/>
      <c r="P229" s="7"/>
      <c r="Q229" s="7"/>
      <c r="R229" s="7"/>
      <c r="S229" s="7"/>
      <c r="T229" s="7"/>
      <c r="U229" s="7"/>
      <c r="V229" s="7"/>
      <c r="W229" s="186" t="str">
        <f>IF(表格1[[#This Row],[中(LQ)]]="","",IF(表格1[[#This Row],[計分方式]]="4C+1X",SUM(AA229:AE229)+LARGE(AF229:AJ229,1)&amp;"@",""))</f>
        <v/>
      </c>
      <c r="X229" s="186" t="str">
        <f>IF(表格1[[#This Row],[中(LQ)]]="","",IF(表格1[[#This Row],[計分方式]]="4C+2X",SUM(AA229:AE229)+LARGE(AF229:AJ229,1)+LARGE(AF229:AJ229,2)&amp;"@",""))</f>
        <v/>
      </c>
      <c r="Y229" s="186" t="str">
        <f>IF(表格1[[#This Row],[中(LQ)]]="","",IF(表格1[[#This Row],[計分方式]]="Best5",LARGE((AB229,AC229,AD229,AE229,AF229,AG229,AH229,AI229,AJ229),1)+LARGE((AB229,AC229,AD229,AE229,AF229,AG229,AH229,AI229,AJ229),2)+LARGE((AB229,AC229,AD229,AE229,AF229,AG229,AH229,AI229,AJ229),3)+LARGE((AB229,AC229,AD229,AE229,AF229,AG229,AH229,AI229,AJ229),4)+LARGE((AB229,AC229,AD229,AE229,AF229,AG229,AH229,AI229,AJ229),5)&amp;"@",""))</f>
        <v/>
      </c>
      <c r="Z229" s="186" t="str">
        <f>IF(表格1[[#This Row],[中(LQ)]]="","",IF(表格1[[#This Row],[計分方式]]="Best6",LARGE((AB229,AC229,AD229,AE229,AF229,AG229,AH229,AI229,AJ229),1)+LARGE((AB229,AC229,AD229,AE229,AF229,AG229,AH229,AI229,AJ229),2)+LARGE((AB229,AC229,AD229,AE229,AF229,AG229,AH229,AI229,AJ229),3)+LARGE((AB229,AC229,AD229,AE229,AF229,AG229,AH229,AI229,AJ229),4)+LARGE((AB229,AC229,AD229,AE229,AF229,AG229,AH229,AI229,AJ229),5)+LARGE((AB229,AC229,AD229,AE229,AF229,AG229,AH229,AI229,AJ229),6)&amp;"@",""))</f>
        <v/>
      </c>
      <c r="AA229" s="7">
        <v>37</v>
      </c>
      <c r="AB229" s="7"/>
      <c r="AC229" s="7"/>
      <c r="AD229" s="7"/>
      <c r="AE229" s="7"/>
      <c r="AF229" s="7"/>
      <c r="AG229" s="7"/>
      <c r="AH229" s="7"/>
      <c r="AI229" s="7"/>
      <c r="AJ229" s="7"/>
      <c r="AK229" s="165" t="s">
        <v>1651</v>
      </c>
    </row>
    <row r="230" spans="1:37" s="162" customFormat="1" ht="55.25" customHeight="1">
      <c r="A230" s="51" t="s">
        <v>906</v>
      </c>
      <c r="B230" s="52" t="s">
        <v>820</v>
      </c>
      <c r="C230" s="52" t="s">
        <v>907</v>
      </c>
      <c r="D230" s="160" t="s">
        <v>908</v>
      </c>
      <c r="E230" s="7" t="s">
        <v>73</v>
      </c>
      <c r="F230" s="7">
        <v>24</v>
      </c>
      <c r="G230" s="7" t="s">
        <v>361</v>
      </c>
      <c r="H230" s="7"/>
      <c r="I230" s="186" t="str">
        <f>IF(表格1[[#This Row],[中(M)]]="","",IF(表格1[[#This Row],[計分方式]]="4C+1X",SUM(M230:Q230)+LARGE(R230:V230,1)&amp;"@",""))</f>
        <v/>
      </c>
      <c r="J230" s="186" t="str">
        <f>IF(表格1[[#This Row],[中(M)]]="","",IF(表格1[[#This Row],[計分方式]]="4C+2X",SUM(M230:Q230)+LARGE(R230:W230,1)+LARGE(R230:W230,2)&amp;"@",""))</f>
        <v/>
      </c>
      <c r="K230" s="186" t="str">
        <f>IF(表格1[[#This Row],[中(M)]]="","",IF(表格1[[#This Row],[計分方式]]="Best5",LARGE((N230,O230,P230,Q230,R230,S230,T230,U230,V230),1)+LARGE((N230,O230,P230,Q230,R230,S230,T230,U230,V230),2)+LARGE((N230,O230,P230,Q230,R230,S230,T230,U230,V230),3)+LARGE((N230,O230,P230,Q230,R230,S230,T230,U230,V230),4)+LARGE((N230,O230,P230,Q230,R230,S230,T230,U230,V230),5)&amp;"@",""))</f>
        <v/>
      </c>
      <c r="L230" s="186" t="str">
        <f>IF(表格1[[#This Row],[中(M)]]="","",IF(表格1[[#This Row],[計分方式]]="Best6",LARGE((N230,O230,P230,Q230,R230,S230,T230,U230,V230),1)+LARGE((N230,O230,P230,Q230,R230,S230,T230,U230,V230),2)+LARGE((N230,O230,P230,Q230,R230,S230,T230,U230,V230),3)+LARGE((N230,O230,P230,Q230,R230,S230,T230,U230,V230),4)+LARGE((N230,O230,P230,Q230,R230,S230,T230,U230,V230),5)+LARGE((N230,O230,P230,Q230,R230,S230,T230,U230,V230),6)&amp;"@",""))</f>
        <v/>
      </c>
      <c r="M230" s="7">
        <v>31</v>
      </c>
      <c r="N230" s="7"/>
      <c r="O230" s="7"/>
      <c r="P230" s="7"/>
      <c r="Q230" s="7"/>
      <c r="R230" s="7"/>
      <c r="S230" s="7"/>
      <c r="T230" s="7"/>
      <c r="U230" s="7"/>
      <c r="V230" s="7"/>
      <c r="W230" s="186" t="str">
        <f>IF(表格1[[#This Row],[中(LQ)]]="","",IF(表格1[[#This Row],[計分方式]]="4C+1X",SUM(AA230:AE230)+LARGE(AF230:AJ230,1)&amp;"@",""))</f>
        <v/>
      </c>
      <c r="X230" s="186" t="str">
        <f>IF(表格1[[#This Row],[中(LQ)]]="","",IF(表格1[[#This Row],[計分方式]]="4C+2X",SUM(AA230:AE230)+LARGE(AF230:AJ230,1)+LARGE(AF230:AJ230,2)&amp;"@",""))</f>
        <v/>
      </c>
      <c r="Y230" s="186" t="str">
        <f>IF(表格1[[#This Row],[中(LQ)]]="","",IF(表格1[[#This Row],[計分方式]]="Best5",LARGE((AB230,AC230,AD230,AE230,AF230,AG230,AH230,AI230,AJ230),1)+LARGE((AB230,AC230,AD230,AE230,AF230,AG230,AH230,AI230,AJ230),2)+LARGE((AB230,AC230,AD230,AE230,AF230,AG230,AH230,AI230,AJ230),3)+LARGE((AB230,AC230,AD230,AE230,AF230,AG230,AH230,AI230,AJ230),4)+LARGE((AB230,AC230,AD230,AE230,AF230,AG230,AH230,AI230,AJ230),5)&amp;"@",""))</f>
        <v/>
      </c>
      <c r="Z230" s="186" t="str">
        <f>IF(表格1[[#This Row],[中(LQ)]]="","",IF(表格1[[#This Row],[計分方式]]="Best6",LARGE((AB230,AC230,AD230,AE230,AF230,AG230,AH230,AI230,AJ230),1)+LARGE((AB230,AC230,AD230,AE230,AF230,AG230,AH230,AI230,AJ230),2)+LARGE((AB230,AC230,AD230,AE230,AF230,AG230,AH230,AI230,AJ230),3)+LARGE((AB230,AC230,AD230,AE230,AF230,AG230,AH230,AI230,AJ230),4)+LARGE((AB230,AC230,AD230,AE230,AF230,AG230,AH230,AI230,AJ230),5)+LARGE((AB230,AC230,AD230,AE230,AF230,AG230,AH230,AI230,AJ230),6)&amp;"@",""))</f>
        <v/>
      </c>
      <c r="AA230" s="7">
        <v>30</v>
      </c>
      <c r="AB230" s="7"/>
      <c r="AC230" s="7"/>
      <c r="AD230" s="7"/>
      <c r="AE230" s="7"/>
      <c r="AF230" s="7"/>
      <c r="AG230" s="7"/>
      <c r="AH230" s="7"/>
      <c r="AI230" s="7"/>
      <c r="AJ230" s="7"/>
      <c r="AK230" s="161" t="s">
        <v>909</v>
      </c>
    </row>
    <row r="231" spans="1:37" s="162" customFormat="1" ht="55.25" customHeight="1">
      <c r="A231" s="51" t="s">
        <v>910</v>
      </c>
      <c r="B231" s="52" t="s">
        <v>820</v>
      </c>
      <c r="C231" s="52" t="s">
        <v>911</v>
      </c>
      <c r="D231" s="160" t="s">
        <v>912</v>
      </c>
      <c r="E231" s="7" t="s">
        <v>73</v>
      </c>
      <c r="F231" s="7">
        <v>35</v>
      </c>
      <c r="G231" s="7" t="s">
        <v>337</v>
      </c>
      <c r="H231" s="7"/>
      <c r="I231" s="186" t="str">
        <f>IF(表格1[[#This Row],[中(M)]]="","",IF(表格1[[#This Row],[計分方式]]="4C+1X",SUM(M231:Q231)+LARGE(R231:V231,1)&amp;"@",""))</f>
        <v/>
      </c>
      <c r="J231" s="186" t="str">
        <f>IF(表格1[[#This Row],[中(M)]]="","",IF(表格1[[#This Row],[計分方式]]="4C+2X",SUM(M231:Q231)+LARGE(R231:W231,1)+LARGE(R231:W231,2)&amp;"@",""))</f>
        <v/>
      </c>
      <c r="K231" s="186" t="str">
        <f>IF(表格1[[#This Row],[中(M)]]="","",IF(表格1[[#This Row],[計分方式]]="Best5",LARGE((N231,O231,P231,Q231,R231,S231,T231,U231,V231),1)+LARGE((N231,O231,P231,Q231,R231,S231,T231,U231,V231),2)+LARGE((N231,O231,P231,Q231,R231,S231,T231,U231,V231),3)+LARGE((N231,O231,P231,Q231,R231,S231,T231,U231,V231),4)+LARGE((N231,O231,P231,Q231,R231,S231,T231,U231,V231),5)&amp;"@",""))</f>
        <v/>
      </c>
      <c r="L231" s="186" t="str">
        <f>IF(表格1[[#This Row],[中(M)]]="","",IF(表格1[[#This Row],[計分方式]]="Best6",LARGE((N231,O231,P231,Q231,R231,S231,T231,U231,V231),1)+LARGE((N231,O231,P231,Q231,R231,S231,T231,U231,V231),2)+LARGE((N231,O231,P231,Q231,R231,S231,T231,U231,V231),3)+LARGE((N231,O231,P231,Q231,R231,S231,T231,U231,V231),4)+LARGE((N231,O231,P231,Q231,R231,S231,T231,U231,V231),5)+LARGE((N231,O231,P231,Q231,R231,S231,T231,U231,V231),6)&amp;"@",""))</f>
        <v/>
      </c>
      <c r="M231" s="7">
        <v>38</v>
      </c>
      <c r="N231" s="7"/>
      <c r="O231" s="7"/>
      <c r="P231" s="7"/>
      <c r="Q231" s="7"/>
      <c r="R231" s="7"/>
      <c r="S231" s="7"/>
      <c r="T231" s="7"/>
      <c r="U231" s="7"/>
      <c r="V231" s="7"/>
      <c r="W231" s="186" t="str">
        <f>IF(表格1[[#This Row],[中(LQ)]]="","",IF(表格1[[#This Row],[計分方式]]="4C+1X",SUM(AA231:AE231)+LARGE(AF231:AJ231,1)&amp;"@",""))</f>
        <v/>
      </c>
      <c r="X231" s="186" t="str">
        <f>IF(表格1[[#This Row],[中(LQ)]]="","",IF(表格1[[#This Row],[計分方式]]="4C+2X",SUM(AA231:AE231)+LARGE(AF231:AJ231,1)+LARGE(AF231:AJ231,2)&amp;"@",""))</f>
        <v/>
      </c>
      <c r="Y231" s="186" t="str">
        <f>IF(表格1[[#This Row],[中(LQ)]]="","",IF(表格1[[#This Row],[計分方式]]="Best5",LARGE((AB231,AC231,AD231,AE231,AF231,AG231,AH231,AI231,AJ231),1)+LARGE((AB231,AC231,AD231,AE231,AF231,AG231,AH231,AI231,AJ231),2)+LARGE((AB231,AC231,AD231,AE231,AF231,AG231,AH231,AI231,AJ231),3)+LARGE((AB231,AC231,AD231,AE231,AF231,AG231,AH231,AI231,AJ231),4)+LARGE((AB231,AC231,AD231,AE231,AF231,AG231,AH231,AI231,AJ231),5)&amp;"@",""))</f>
        <v/>
      </c>
      <c r="Z231" s="186" t="str">
        <f>IF(表格1[[#This Row],[中(LQ)]]="","",IF(表格1[[#This Row],[計分方式]]="Best6",LARGE((AB231,AC231,AD231,AE231,AF231,AG231,AH231,AI231,AJ231),1)+LARGE((AB231,AC231,AD231,AE231,AF231,AG231,AH231,AI231,AJ231),2)+LARGE((AB231,AC231,AD231,AE231,AF231,AG231,AH231,AI231,AJ231),3)+LARGE((AB231,AC231,AD231,AE231,AF231,AG231,AH231,AI231,AJ231),4)+LARGE((AB231,AC231,AD231,AE231,AF231,AG231,AH231,AI231,AJ231),5)+LARGE((AB231,AC231,AD231,AE231,AF231,AG231,AH231,AI231,AJ231),6)&amp;"@",""))</f>
        <v/>
      </c>
      <c r="AA231" s="7">
        <v>38</v>
      </c>
      <c r="AB231" s="7"/>
      <c r="AC231" s="7"/>
      <c r="AD231" s="7"/>
      <c r="AE231" s="7"/>
      <c r="AF231" s="7"/>
      <c r="AG231" s="7"/>
      <c r="AH231" s="7"/>
      <c r="AI231" s="7"/>
      <c r="AJ231" s="7"/>
      <c r="AK231" s="161" t="s">
        <v>1652</v>
      </c>
    </row>
    <row r="232" spans="1:37" s="162" customFormat="1" ht="55.25" customHeight="1">
      <c r="A232" s="51" t="s">
        <v>913</v>
      </c>
      <c r="B232" s="52" t="s">
        <v>820</v>
      </c>
      <c r="C232" s="163" t="s">
        <v>914</v>
      </c>
      <c r="D232" s="164" t="s">
        <v>915</v>
      </c>
      <c r="E232" s="186" t="s">
        <v>73</v>
      </c>
      <c r="F232" s="7">
        <v>24</v>
      </c>
      <c r="G232" s="7" t="s">
        <v>182</v>
      </c>
      <c r="H232" s="7"/>
      <c r="I232" s="186" t="str">
        <f>IF(表格1[[#This Row],[中(M)]]="","",IF(表格1[[#This Row],[計分方式]]="4C+1X",SUM(M232:Q232)+LARGE(R232:V232,1)&amp;"@",""))</f>
        <v/>
      </c>
      <c r="J232" s="186" t="str">
        <f>IF(表格1[[#This Row],[中(M)]]="","",IF(表格1[[#This Row],[計分方式]]="4C+2X",SUM(M232:Q232)+LARGE(R232:W232,1)+LARGE(R232:W232,2)&amp;"@",""))</f>
        <v/>
      </c>
      <c r="K232" s="186" t="str">
        <f>IF(表格1[[#This Row],[中(M)]]="","",IF(表格1[[#This Row],[計分方式]]="Best5",LARGE((N232,O232,P232,Q232,R232,S232,T232,U232,V232),1)+LARGE((N232,O232,P232,Q232,R232,S232,T232,U232,V232),2)+LARGE((N232,O232,P232,Q232,R232,S232,T232,U232,V232),3)+LARGE((N232,O232,P232,Q232,R232,S232,T232,U232,V232),4)+LARGE((N232,O232,P232,Q232,R232,S232,T232,U232,V232),5)&amp;"@",""))</f>
        <v/>
      </c>
      <c r="L232" s="186" t="str">
        <f>IF(表格1[[#This Row],[中(M)]]="","",IF(表格1[[#This Row],[計分方式]]="Best6",LARGE((N232,O232,P232,Q232,R232,S232,T232,U232,V232),1)+LARGE((N232,O232,P232,Q232,R232,S232,T232,U232,V232),2)+LARGE((N232,O232,P232,Q232,R232,S232,T232,U232,V232),3)+LARGE((N232,O232,P232,Q232,R232,S232,T232,U232,V232),4)+LARGE((N232,O232,P232,Q232,R232,S232,T232,U232,V232),5)+LARGE((N232,O232,P232,Q232,R232,S232,T232,U232,V232),6)&amp;"@",""))</f>
        <v/>
      </c>
      <c r="M232" s="7">
        <v>32</v>
      </c>
      <c r="N232" s="7"/>
      <c r="O232" s="7"/>
      <c r="P232" s="7"/>
      <c r="Q232" s="7"/>
      <c r="R232" s="7"/>
      <c r="S232" s="7"/>
      <c r="T232" s="7"/>
      <c r="U232" s="7"/>
      <c r="V232" s="7"/>
      <c r="W232" s="186" t="str">
        <f>IF(表格1[[#This Row],[中(LQ)]]="","",IF(表格1[[#This Row],[計分方式]]="4C+1X",SUM(AA232:AE232)+LARGE(AF232:AJ232,1)&amp;"@",""))</f>
        <v/>
      </c>
      <c r="X232" s="186" t="str">
        <f>IF(表格1[[#This Row],[中(LQ)]]="","",IF(表格1[[#This Row],[計分方式]]="4C+2X",SUM(AA232:AE232)+LARGE(AF232:AJ232,1)+LARGE(AF232:AJ232,2)&amp;"@",""))</f>
        <v/>
      </c>
      <c r="Y232" s="186" t="str">
        <f>IF(表格1[[#This Row],[中(LQ)]]="","",IF(表格1[[#This Row],[計分方式]]="Best5",LARGE((AB232,AC232,AD232,AE232,AF232,AG232,AH232,AI232,AJ232),1)+LARGE((AB232,AC232,AD232,AE232,AF232,AG232,AH232,AI232,AJ232),2)+LARGE((AB232,AC232,AD232,AE232,AF232,AG232,AH232,AI232,AJ232),3)+LARGE((AB232,AC232,AD232,AE232,AF232,AG232,AH232,AI232,AJ232),4)+LARGE((AB232,AC232,AD232,AE232,AF232,AG232,AH232,AI232,AJ232),5)&amp;"@",""))</f>
        <v/>
      </c>
      <c r="Z232" s="186" t="str">
        <f>IF(表格1[[#This Row],[中(LQ)]]="","",IF(表格1[[#This Row],[計分方式]]="Best6",LARGE((AB232,AC232,AD232,AE232,AF232,AG232,AH232,AI232,AJ232),1)+LARGE((AB232,AC232,AD232,AE232,AF232,AG232,AH232,AI232,AJ232),2)+LARGE((AB232,AC232,AD232,AE232,AF232,AG232,AH232,AI232,AJ232),3)+LARGE((AB232,AC232,AD232,AE232,AF232,AG232,AH232,AI232,AJ232),4)+LARGE((AB232,AC232,AD232,AE232,AF232,AG232,AH232,AI232,AJ232),5)+LARGE((AB232,AC232,AD232,AE232,AF232,AG232,AH232,AI232,AJ232),6)&amp;"@",""))</f>
        <v/>
      </c>
      <c r="AA232" s="7">
        <v>31</v>
      </c>
      <c r="AB232" s="7"/>
      <c r="AC232" s="7"/>
      <c r="AD232" s="7"/>
      <c r="AE232" s="7"/>
      <c r="AF232" s="7"/>
      <c r="AG232" s="7"/>
      <c r="AH232" s="7"/>
      <c r="AI232" s="7"/>
      <c r="AJ232" s="7"/>
      <c r="AK232" s="161" t="s">
        <v>1653</v>
      </c>
    </row>
    <row r="233" spans="1:37" s="162" customFormat="1" ht="55.25" customHeight="1">
      <c r="A233" s="51" t="s">
        <v>916</v>
      </c>
      <c r="B233" s="52" t="s">
        <v>820</v>
      </c>
      <c r="C233" s="163" t="s">
        <v>917</v>
      </c>
      <c r="D233" s="164" t="s">
        <v>918</v>
      </c>
      <c r="E233" s="186" t="s">
        <v>73</v>
      </c>
      <c r="F233" s="7">
        <v>70</v>
      </c>
      <c r="G233" s="7" t="s">
        <v>182</v>
      </c>
      <c r="H233" s="7"/>
      <c r="I233" s="186" t="str">
        <f>IF(表格1[[#This Row],[中(M)]]="","",IF(表格1[[#This Row],[計分方式]]="4C+1X",SUM(M233:Q233)+LARGE(R233:V233,1)&amp;"@",""))</f>
        <v/>
      </c>
      <c r="J233" s="186" t="str">
        <f>IF(表格1[[#This Row],[中(M)]]="","",IF(表格1[[#This Row],[計分方式]]="4C+2X",SUM(M233:Q233)+LARGE(R233:W233,1)+LARGE(R233:W233,2)&amp;"@",""))</f>
        <v/>
      </c>
      <c r="K233" s="186" t="str">
        <f>IF(表格1[[#This Row],[中(M)]]="","",IF(表格1[[#This Row],[計分方式]]="Best5",LARGE((N233,O233,P233,Q233,R233,S233,T233,U233,V233),1)+LARGE((N233,O233,P233,Q233,R233,S233,T233,U233,V233),2)+LARGE((N233,O233,P233,Q233,R233,S233,T233,U233,V233),3)+LARGE((N233,O233,P233,Q233,R233,S233,T233,U233,V233),4)+LARGE((N233,O233,P233,Q233,R233,S233,T233,U233,V233),5)&amp;"@",""))</f>
        <v/>
      </c>
      <c r="L233" s="186" t="str">
        <f>IF(表格1[[#This Row],[中(M)]]="","",IF(表格1[[#This Row],[計分方式]]="Best6",LARGE((N233,O233,P233,Q233,R233,S233,T233,U233,V233),1)+LARGE((N233,O233,P233,Q233,R233,S233,T233,U233,V233),2)+LARGE((N233,O233,P233,Q233,R233,S233,T233,U233,V233),3)+LARGE((N233,O233,P233,Q233,R233,S233,T233,U233,V233),4)+LARGE((N233,O233,P233,Q233,R233,S233,T233,U233,V233),5)+LARGE((N233,O233,P233,Q233,R233,S233,T233,U233,V233),6)&amp;"@",""))</f>
        <v/>
      </c>
      <c r="M233" s="7">
        <v>28</v>
      </c>
      <c r="N233" s="7"/>
      <c r="O233" s="7"/>
      <c r="P233" s="7"/>
      <c r="Q233" s="7"/>
      <c r="R233" s="7"/>
      <c r="S233" s="7"/>
      <c r="T233" s="7"/>
      <c r="U233" s="7"/>
      <c r="V233" s="7"/>
      <c r="W233" s="186" t="str">
        <f>IF(表格1[[#This Row],[中(LQ)]]="","",IF(表格1[[#This Row],[計分方式]]="4C+1X",SUM(AA233:AE233)+LARGE(AF233:AJ233,1)&amp;"@",""))</f>
        <v/>
      </c>
      <c r="X233" s="186" t="str">
        <f>IF(表格1[[#This Row],[中(LQ)]]="","",IF(表格1[[#This Row],[計分方式]]="4C+2X",SUM(AA233:AE233)+LARGE(AF233:AJ233,1)+LARGE(AF233:AJ233,2)&amp;"@",""))</f>
        <v/>
      </c>
      <c r="Y233" s="186" t="str">
        <f>IF(表格1[[#This Row],[中(LQ)]]="","",IF(表格1[[#This Row],[計分方式]]="Best5",LARGE((AB233,AC233,AD233,AE233,AF233,AG233,AH233,AI233,AJ233),1)+LARGE((AB233,AC233,AD233,AE233,AF233,AG233,AH233,AI233,AJ233),2)+LARGE((AB233,AC233,AD233,AE233,AF233,AG233,AH233,AI233,AJ233),3)+LARGE((AB233,AC233,AD233,AE233,AF233,AG233,AH233,AI233,AJ233),4)+LARGE((AB233,AC233,AD233,AE233,AF233,AG233,AH233,AI233,AJ233),5)&amp;"@",""))</f>
        <v/>
      </c>
      <c r="Z233" s="186" t="str">
        <f>IF(表格1[[#This Row],[中(LQ)]]="","",IF(表格1[[#This Row],[計分方式]]="Best6",LARGE((AB233,AC233,AD233,AE233,AF233,AG233,AH233,AI233,AJ233),1)+LARGE((AB233,AC233,AD233,AE233,AF233,AG233,AH233,AI233,AJ233),2)+LARGE((AB233,AC233,AD233,AE233,AF233,AG233,AH233,AI233,AJ233),3)+LARGE((AB233,AC233,AD233,AE233,AF233,AG233,AH233,AI233,AJ233),4)+LARGE((AB233,AC233,AD233,AE233,AF233,AG233,AH233,AI233,AJ233),5)+LARGE((AB233,AC233,AD233,AE233,AF233,AG233,AH233,AI233,AJ233),6)&amp;"@",""))</f>
        <v/>
      </c>
      <c r="AA233" s="7">
        <v>26</v>
      </c>
      <c r="AB233" s="7"/>
      <c r="AC233" s="7"/>
      <c r="AD233" s="7"/>
      <c r="AE233" s="7"/>
      <c r="AF233" s="7"/>
      <c r="AG233" s="7"/>
      <c r="AH233" s="7"/>
      <c r="AI233" s="7"/>
      <c r="AJ233" s="7"/>
      <c r="AK233" s="52"/>
    </row>
    <row r="234" spans="1:37" s="162" customFormat="1" ht="55.25" customHeight="1">
      <c r="A234" s="51" t="s">
        <v>919</v>
      </c>
      <c r="B234" s="52" t="s">
        <v>820</v>
      </c>
      <c r="C234" s="52" t="s">
        <v>920</v>
      </c>
      <c r="D234" s="160" t="s">
        <v>921</v>
      </c>
      <c r="E234" s="7" t="s">
        <v>74</v>
      </c>
      <c r="F234" s="7">
        <v>114</v>
      </c>
      <c r="G234" s="7" t="s">
        <v>361</v>
      </c>
      <c r="H234" s="7"/>
      <c r="I234" s="186" t="str">
        <f>IF(表格1[[#This Row],[中(M)]]="","",IF(表格1[[#This Row],[計分方式]]="4C+1X",SUM(M234:Q234)+LARGE(R234:V234,1)&amp;"@",""))</f>
        <v/>
      </c>
      <c r="J234" s="186" t="str">
        <f>IF(表格1[[#This Row],[中(M)]]="","",IF(表格1[[#This Row],[計分方式]]="4C+2X",SUM(M234:Q234)+LARGE(R234:W234,1)+LARGE(R234:W234,2)&amp;"@",""))</f>
        <v/>
      </c>
      <c r="K234" s="186" t="str">
        <f>IF(表格1[[#This Row],[中(M)]]="","",IF(表格1[[#This Row],[計分方式]]="Best5",LARGE((N234,O234,P234,Q234,R234,S234,T234,U234,V234),1)+LARGE((N234,O234,P234,Q234,R234,S234,T234,U234,V234),2)+LARGE((N234,O234,P234,Q234,R234,S234,T234,U234,V234),3)+LARGE((N234,O234,P234,Q234,R234,S234,T234,U234,V234),4)+LARGE((N234,O234,P234,Q234,R234,S234,T234,U234,V234),5)&amp;"@",""))</f>
        <v/>
      </c>
      <c r="L234" s="186" t="str">
        <f>IF(表格1[[#This Row],[中(M)]]="","",IF(表格1[[#This Row],[計分方式]]="Best6",LARGE((N234,O234,P234,Q234,R234,S234,T234,U234,V234),1)+LARGE((N234,O234,P234,Q234,R234,S234,T234,U234,V234),2)+LARGE((N234,O234,P234,Q234,R234,S234,T234,U234,V234),3)+LARGE((N234,O234,P234,Q234,R234,S234,T234,U234,V234),4)+LARGE((N234,O234,P234,Q234,R234,S234,T234,U234,V234),5)+LARGE((N234,O234,P234,Q234,R234,S234,T234,U234,V234),6)&amp;"@",""))</f>
        <v/>
      </c>
      <c r="M234" s="7">
        <v>26</v>
      </c>
      <c r="N234" s="7"/>
      <c r="O234" s="7"/>
      <c r="P234" s="7"/>
      <c r="Q234" s="7"/>
      <c r="R234" s="7"/>
      <c r="S234" s="7"/>
      <c r="T234" s="7"/>
      <c r="U234" s="7"/>
      <c r="V234" s="7"/>
      <c r="W234" s="186" t="str">
        <f>IF(表格1[[#This Row],[中(LQ)]]="","",IF(表格1[[#This Row],[計分方式]]="4C+1X",SUM(AA234:AE234)+LARGE(AF234:AJ234,1)&amp;"@",""))</f>
        <v/>
      </c>
      <c r="X234" s="186" t="str">
        <f>IF(表格1[[#This Row],[中(LQ)]]="","",IF(表格1[[#This Row],[計分方式]]="4C+2X",SUM(AA234:AE234)+LARGE(AF234:AJ234,1)+LARGE(AF234:AJ234,2)&amp;"@",""))</f>
        <v/>
      </c>
      <c r="Y234" s="186" t="str">
        <f>IF(表格1[[#This Row],[中(LQ)]]="","",IF(表格1[[#This Row],[計分方式]]="Best5",LARGE((AB234,AC234,AD234,AE234,AF234,AG234,AH234,AI234,AJ234),1)+LARGE((AB234,AC234,AD234,AE234,AF234,AG234,AH234,AI234,AJ234),2)+LARGE((AB234,AC234,AD234,AE234,AF234,AG234,AH234,AI234,AJ234),3)+LARGE((AB234,AC234,AD234,AE234,AF234,AG234,AH234,AI234,AJ234),4)+LARGE((AB234,AC234,AD234,AE234,AF234,AG234,AH234,AI234,AJ234),5)&amp;"@",""))</f>
        <v/>
      </c>
      <c r="Z234" s="186" t="str">
        <f>IF(表格1[[#This Row],[中(LQ)]]="","",IF(表格1[[#This Row],[計分方式]]="Best6",LARGE((AB234,AC234,AD234,AE234,AF234,AG234,AH234,AI234,AJ234),1)+LARGE((AB234,AC234,AD234,AE234,AF234,AG234,AH234,AI234,AJ234),2)+LARGE((AB234,AC234,AD234,AE234,AF234,AG234,AH234,AI234,AJ234),3)+LARGE((AB234,AC234,AD234,AE234,AF234,AG234,AH234,AI234,AJ234),4)+LARGE((AB234,AC234,AD234,AE234,AF234,AG234,AH234,AI234,AJ234),5)+LARGE((AB234,AC234,AD234,AE234,AF234,AG234,AH234,AI234,AJ234),6)&amp;"@",""))</f>
        <v/>
      </c>
      <c r="AA234" s="7">
        <v>25</v>
      </c>
      <c r="AB234" s="7"/>
      <c r="AC234" s="7"/>
      <c r="AD234" s="7"/>
      <c r="AE234" s="7"/>
      <c r="AF234" s="7"/>
      <c r="AG234" s="7"/>
      <c r="AH234" s="7"/>
      <c r="AI234" s="7"/>
      <c r="AJ234" s="7"/>
      <c r="AK234" s="161" t="s">
        <v>827</v>
      </c>
    </row>
    <row r="235" spans="1:37" customFormat="1" ht="55.25" customHeight="1">
      <c r="A235" s="51" t="s">
        <v>922</v>
      </c>
      <c r="B235" s="52" t="s">
        <v>820</v>
      </c>
      <c r="C235" s="52" t="s">
        <v>923</v>
      </c>
      <c r="D235" s="160" t="s">
        <v>924</v>
      </c>
      <c r="E235" s="7" t="s">
        <v>73</v>
      </c>
      <c r="F235" s="7">
        <v>50</v>
      </c>
      <c r="G235" s="7" t="s">
        <v>182</v>
      </c>
      <c r="H235" s="7"/>
      <c r="I235" s="186" t="str">
        <f>IF(表格1[[#This Row],[中(M)]]="","",IF(表格1[[#This Row],[計分方式]]="4C+1X",SUM(M235:Q235)+LARGE(R235:V235,1)&amp;"@",""))</f>
        <v/>
      </c>
      <c r="J235" s="186" t="str">
        <f>IF(表格1[[#This Row],[中(M)]]="","",IF(表格1[[#This Row],[計分方式]]="4C+2X",SUM(M235:Q235)+LARGE(R235:W235,1)+LARGE(R235:W235,2)&amp;"@",""))</f>
        <v/>
      </c>
      <c r="K235" s="186" t="str">
        <f>IF(表格1[[#This Row],[中(M)]]="","",IF(表格1[[#This Row],[計分方式]]="Best5",LARGE((N235,O235,P235,Q235,R235,S235,T235,U235,V235),1)+LARGE((N235,O235,P235,Q235,R235,S235,T235,U235,V235),2)+LARGE((N235,O235,P235,Q235,R235,S235,T235,U235,V235),3)+LARGE((N235,O235,P235,Q235,R235,S235,T235,U235,V235),4)+LARGE((N235,O235,P235,Q235,R235,S235,T235,U235,V235),5)&amp;"@",""))</f>
        <v/>
      </c>
      <c r="L235" s="186" t="str">
        <f>IF(表格1[[#This Row],[中(M)]]="","",IF(表格1[[#This Row],[計分方式]]="Best6",LARGE((N235,O235,P235,Q235,R235,S235,T235,U235,V235),1)+LARGE((N235,O235,P235,Q235,R235,S235,T235,U235,V235),2)+LARGE((N235,O235,P235,Q235,R235,S235,T235,U235,V235),3)+LARGE((N235,O235,P235,Q235,R235,S235,T235,U235,V235),4)+LARGE((N235,O235,P235,Q235,R235,S235,T235,U235,V235),5)+LARGE((N235,O235,P235,Q235,R235,S235,T235,U235,V235),6)&amp;"@",""))</f>
        <v/>
      </c>
      <c r="M235" s="7">
        <v>31</v>
      </c>
      <c r="N235" s="7"/>
      <c r="O235" s="7"/>
      <c r="P235" s="7"/>
      <c r="Q235" s="7"/>
      <c r="R235" s="7"/>
      <c r="S235" s="7"/>
      <c r="T235" s="7"/>
      <c r="U235" s="7"/>
      <c r="V235" s="7"/>
      <c r="W235" s="186" t="str">
        <f>IF(表格1[[#This Row],[中(LQ)]]="","",IF(表格1[[#This Row],[計分方式]]="4C+1X",SUM(AA235:AE235)+LARGE(AF235:AJ235,1)&amp;"@",""))</f>
        <v/>
      </c>
      <c r="X235" s="186" t="str">
        <f>IF(表格1[[#This Row],[中(LQ)]]="","",IF(表格1[[#This Row],[計分方式]]="4C+2X",SUM(AA235:AE235)+LARGE(AF235:AJ235,1)+LARGE(AF235:AJ235,2)&amp;"@",""))</f>
        <v/>
      </c>
      <c r="Y235" s="186" t="str">
        <f>IF(表格1[[#This Row],[中(LQ)]]="","",IF(表格1[[#This Row],[計分方式]]="Best5",LARGE((AB235,AC235,AD235,AE235,AF235,AG235,AH235,AI235,AJ235),1)+LARGE((AB235,AC235,AD235,AE235,AF235,AG235,AH235,AI235,AJ235),2)+LARGE((AB235,AC235,AD235,AE235,AF235,AG235,AH235,AI235,AJ235),3)+LARGE((AB235,AC235,AD235,AE235,AF235,AG235,AH235,AI235,AJ235),4)+LARGE((AB235,AC235,AD235,AE235,AF235,AG235,AH235,AI235,AJ235),5)&amp;"@",""))</f>
        <v/>
      </c>
      <c r="Z235" s="186" t="str">
        <f>IF(表格1[[#This Row],[中(LQ)]]="","",IF(表格1[[#This Row],[計分方式]]="Best6",LARGE((AB235,AC235,AD235,AE235,AF235,AG235,AH235,AI235,AJ235),1)+LARGE((AB235,AC235,AD235,AE235,AF235,AG235,AH235,AI235,AJ235),2)+LARGE((AB235,AC235,AD235,AE235,AF235,AG235,AH235,AI235,AJ235),3)+LARGE((AB235,AC235,AD235,AE235,AF235,AG235,AH235,AI235,AJ235),4)+LARGE((AB235,AC235,AD235,AE235,AF235,AG235,AH235,AI235,AJ235),5)+LARGE((AB235,AC235,AD235,AE235,AF235,AG235,AH235,AI235,AJ235),6)&amp;"@",""))</f>
        <v/>
      </c>
      <c r="AA235" s="7">
        <v>30</v>
      </c>
      <c r="AB235" s="7"/>
      <c r="AC235" s="7"/>
      <c r="AD235" s="7"/>
      <c r="AE235" s="7"/>
      <c r="AF235" s="7"/>
      <c r="AG235" s="7"/>
      <c r="AH235" s="7"/>
      <c r="AI235" s="7"/>
      <c r="AJ235" s="7"/>
      <c r="AK235" s="161" t="s">
        <v>925</v>
      </c>
    </row>
    <row r="236" spans="1:37" customFormat="1" ht="55.25" customHeight="1">
      <c r="A236" s="51" t="s">
        <v>926</v>
      </c>
      <c r="B236" s="52" t="s">
        <v>820</v>
      </c>
      <c r="C236" s="52" t="s">
        <v>927</v>
      </c>
      <c r="D236" s="160" t="s">
        <v>928</v>
      </c>
      <c r="E236" s="7" t="s">
        <v>73</v>
      </c>
      <c r="F236" s="7">
        <v>30</v>
      </c>
      <c r="G236" s="7" t="s">
        <v>182</v>
      </c>
      <c r="H236" s="7"/>
      <c r="I236" s="186" t="str">
        <f>IF(表格1[[#This Row],[中(M)]]="","",IF(表格1[[#This Row],[計分方式]]="4C+1X",SUM(M236:Q236)+LARGE(R236:V236,1)&amp;"@",""))</f>
        <v/>
      </c>
      <c r="J236" s="186" t="str">
        <f>IF(表格1[[#This Row],[中(M)]]="","",IF(表格1[[#This Row],[計分方式]]="4C+2X",SUM(M236:Q236)+LARGE(R236:W236,1)+LARGE(R236:W236,2)&amp;"@",""))</f>
        <v/>
      </c>
      <c r="K236" s="186" t="str">
        <f>IF(表格1[[#This Row],[中(M)]]="","",IF(表格1[[#This Row],[計分方式]]="Best5",LARGE((N236,O236,P236,Q236,R236,S236,T236,U236,V236),1)+LARGE((N236,O236,P236,Q236,R236,S236,T236,U236,V236),2)+LARGE((N236,O236,P236,Q236,R236,S236,T236,U236,V236),3)+LARGE((N236,O236,P236,Q236,R236,S236,T236,U236,V236),4)+LARGE((N236,O236,P236,Q236,R236,S236,T236,U236,V236),5)&amp;"@",""))</f>
        <v/>
      </c>
      <c r="L236" s="186" t="str">
        <f>IF(表格1[[#This Row],[中(M)]]="","",IF(表格1[[#This Row],[計分方式]]="Best6",LARGE((N236,O236,P236,Q236,R236,S236,T236,U236,V236),1)+LARGE((N236,O236,P236,Q236,R236,S236,T236,U236,V236),2)+LARGE((N236,O236,P236,Q236,R236,S236,T236,U236,V236),3)+LARGE((N236,O236,P236,Q236,R236,S236,T236,U236,V236),4)+LARGE((N236,O236,P236,Q236,R236,S236,T236,U236,V236),5)+LARGE((N236,O236,P236,Q236,R236,S236,T236,U236,V236),6)&amp;"@",""))</f>
        <v/>
      </c>
      <c r="M236" s="7">
        <v>26</v>
      </c>
      <c r="N236" s="7"/>
      <c r="O236" s="7"/>
      <c r="P236" s="7"/>
      <c r="Q236" s="7"/>
      <c r="R236" s="7"/>
      <c r="S236" s="7"/>
      <c r="T236" s="7"/>
      <c r="U236" s="7"/>
      <c r="V236" s="7"/>
      <c r="W236" s="186" t="str">
        <f>IF(表格1[[#This Row],[中(LQ)]]="","",IF(表格1[[#This Row],[計分方式]]="4C+1X",SUM(AA236:AE236)+LARGE(AF236:AJ236,1)&amp;"@",""))</f>
        <v/>
      </c>
      <c r="X236" s="186" t="str">
        <f>IF(表格1[[#This Row],[中(LQ)]]="","",IF(表格1[[#This Row],[計分方式]]="4C+2X",SUM(AA236:AE236)+LARGE(AF236:AJ236,1)+LARGE(AF236:AJ236,2)&amp;"@",""))</f>
        <v/>
      </c>
      <c r="Y236" s="186" t="str">
        <f>IF(表格1[[#This Row],[中(LQ)]]="","",IF(表格1[[#This Row],[計分方式]]="Best5",LARGE((AB236,AC236,AD236,AE236,AF236,AG236,AH236,AI236,AJ236),1)+LARGE((AB236,AC236,AD236,AE236,AF236,AG236,AH236,AI236,AJ236),2)+LARGE((AB236,AC236,AD236,AE236,AF236,AG236,AH236,AI236,AJ236),3)+LARGE((AB236,AC236,AD236,AE236,AF236,AG236,AH236,AI236,AJ236),4)+LARGE((AB236,AC236,AD236,AE236,AF236,AG236,AH236,AI236,AJ236),5)&amp;"@",""))</f>
        <v/>
      </c>
      <c r="Z236" s="186" t="str">
        <f>IF(表格1[[#This Row],[中(LQ)]]="","",IF(表格1[[#This Row],[計分方式]]="Best6",LARGE((AB236,AC236,AD236,AE236,AF236,AG236,AH236,AI236,AJ236),1)+LARGE((AB236,AC236,AD236,AE236,AF236,AG236,AH236,AI236,AJ236),2)+LARGE((AB236,AC236,AD236,AE236,AF236,AG236,AH236,AI236,AJ236),3)+LARGE((AB236,AC236,AD236,AE236,AF236,AG236,AH236,AI236,AJ236),4)+LARGE((AB236,AC236,AD236,AE236,AF236,AG236,AH236,AI236,AJ236),5)+LARGE((AB236,AC236,AD236,AE236,AF236,AG236,AH236,AI236,AJ236),6)&amp;"@",""))</f>
        <v/>
      </c>
      <c r="AA236" s="7">
        <v>26</v>
      </c>
      <c r="AB236" s="7"/>
      <c r="AC236" s="7"/>
      <c r="AD236" s="7"/>
      <c r="AE236" s="7"/>
      <c r="AF236" s="7"/>
      <c r="AG236" s="7"/>
      <c r="AH236" s="7"/>
      <c r="AI236" s="7"/>
      <c r="AJ236" s="7"/>
      <c r="AK236" s="161" t="s">
        <v>827</v>
      </c>
    </row>
    <row r="237" spans="1:37" s="162" customFormat="1" ht="55.25" customHeight="1">
      <c r="A237" s="51" t="s">
        <v>1494</v>
      </c>
      <c r="B237" s="52" t="s">
        <v>820</v>
      </c>
      <c r="C237" s="163" t="s">
        <v>1495</v>
      </c>
      <c r="D237" s="164" t="s">
        <v>1496</v>
      </c>
      <c r="E237" s="186" t="s">
        <v>73</v>
      </c>
      <c r="F237" s="7" t="s">
        <v>932</v>
      </c>
      <c r="G237" s="7" t="s">
        <v>337</v>
      </c>
      <c r="H237" s="7"/>
      <c r="I237" s="186" t="str">
        <f>IF(表格1[[#This Row],[中(M)]]="","",IF(表格1[[#This Row],[計分方式]]="4C+1X",SUM(M237:Q237)+LARGE(R237:V237,1)&amp;"@",""))</f>
        <v/>
      </c>
      <c r="J237" s="7" t="str">
        <f>IF(表格1[[#This Row],[中(M)]]="","",IF(表格1[[#This Row],[計分方式]]="4C+2X",SUM(M237:Q237)+LARGE(R237:W237,1)+LARGE(R237:W237,2)&amp;"@",""))</f>
        <v/>
      </c>
      <c r="K237" s="7" t="str">
        <f>IF(表格1[[#This Row],[中(M)]]="","",IF(表格1[[#This Row],[計分方式]]="Best5",LARGE((N237,O237,P237,Q237,R237,S237,T237,U237,V237),1)+LARGE((N237,O237,P237,Q237,R237,S237,T237,U237,V237),2)+LARGE((N237,O237,P237,Q237,R237,S237,T237,U237,V237),3)+LARGE((N237,O237,P237,Q237,R237,S237,T237,U237,V237),4)+LARGE((N237,O237,P237,Q237,R237,S237,T237,U237,V237),5)&amp;"@",""))</f>
        <v/>
      </c>
      <c r="L237" s="7" t="str">
        <f>IF(表格1[[#This Row],[中(M)]]="","",IF(表格1[[#This Row],[計分方式]]="Best6",LARGE((N237,O237,P237,Q237,R237,S237,T237,U237,V237),1)+LARGE((N237,O237,P237,Q237,R237,S237,T237,U237,V237),2)+LARGE((N237,O237,P237,Q237,R237,S237,T237,U237,V237),3)+LARGE((N237,O237,P237,Q237,R237,S237,T237,U237,V237),4)+LARGE((N237,O237,P237,Q237,R237,S237,T237,U237,V237),5)+LARGE((N237,O237,P237,Q237,R237,S237,T237,U237,V237),6)&amp;"@",""))</f>
        <v/>
      </c>
      <c r="M237" s="7">
        <v>37</v>
      </c>
      <c r="N237" s="7"/>
      <c r="O237" s="7"/>
      <c r="P237" s="7"/>
      <c r="Q237" s="7"/>
      <c r="R237" s="7"/>
      <c r="S237" s="7"/>
      <c r="T237" s="7"/>
      <c r="U237" s="7"/>
      <c r="V237" s="7"/>
      <c r="W237" s="7" t="str">
        <f>IF(表格1[[#This Row],[中(LQ)]]="","",IF(表格1[[#This Row],[計分方式]]="4C+1X",SUM(AA237:AE237)+LARGE(AF237:AJ237,1)&amp;"@",""))</f>
        <v/>
      </c>
      <c r="X237" s="7" t="str">
        <f>IF(表格1[[#This Row],[中(LQ)]]="","",IF(表格1[[#This Row],[計分方式]]="4C+2X",SUM(AA237:AE237)+LARGE(AF237:AJ237,1)+LARGE(AF237:AJ237,2)&amp;"@",""))</f>
        <v/>
      </c>
      <c r="Y237" s="7" t="str">
        <f>IF(表格1[[#This Row],[中(LQ)]]="","",IF(表格1[[#This Row],[計分方式]]="Best5",LARGE((AB237,AC237,AD237,AE237,AF237,AG237,AH237,AI237,AJ237),1)+LARGE((AB237,AC237,AD237,AE237,AF237,AG237,AH237,AI237,AJ237),2)+LARGE((AB237,AC237,AD237,AE237,AF237,AG237,AH237,AI237,AJ237),3)+LARGE((AB237,AC237,AD237,AE237,AF237,AG237,AH237,AI237,AJ237),4)+LARGE((AB237,AC237,AD237,AE237,AF237,AG237,AH237,AI237,AJ237),5)&amp;"@",""))</f>
        <v/>
      </c>
      <c r="Z237" s="7" t="str">
        <f>IF(表格1[[#This Row],[中(LQ)]]="","",IF(表格1[[#This Row],[計分方式]]="Best6",LARGE((AB237,AC237,AD237,AE237,AF237,AG237,AH237,AI237,AJ237),1)+LARGE((AB237,AC237,AD237,AE237,AF237,AG237,AH237,AI237,AJ237),2)+LARGE((AB237,AC237,AD237,AE237,AF237,AG237,AH237,AI237,AJ237),3)+LARGE((AB237,AC237,AD237,AE237,AF237,AG237,AH237,AI237,AJ237),4)+LARGE((AB237,AC237,AD237,AE237,AF237,AG237,AH237,AI237,AJ237),5)+LARGE((AB237,AC237,AD237,AE237,AF237,AG237,AH237,AI237,AJ237),6)&amp;"@",""))</f>
        <v/>
      </c>
      <c r="AA237" s="7">
        <v>35</v>
      </c>
      <c r="AB237" s="7"/>
      <c r="AC237" s="7"/>
      <c r="AD237" s="7"/>
      <c r="AE237" s="7"/>
      <c r="AF237" s="7"/>
      <c r="AG237" s="7"/>
      <c r="AH237" s="7"/>
      <c r="AI237" s="7"/>
      <c r="AJ237" s="7"/>
      <c r="AK237" s="52" t="s">
        <v>1654</v>
      </c>
    </row>
    <row r="238" spans="1:37" s="162" customFormat="1" ht="55.25" customHeight="1">
      <c r="A238" s="51" t="s">
        <v>929</v>
      </c>
      <c r="B238" s="52" t="s">
        <v>820</v>
      </c>
      <c r="C238" s="52" t="s">
        <v>930</v>
      </c>
      <c r="D238" s="160" t="s">
        <v>931</v>
      </c>
      <c r="E238" s="7" t="s">
        <v>73</v>
      </c>
      <c r="F238" s="7" t="s">
        <v>932</v>
      </c>
      <c r="G238" s="7" t="s">
        <v>337</v>
      </c>
      <c r="H238" s="7"/>
      <c r="I238" s="186" t="str">
        <f>IF(表格1[[#This Row],[中(M)]]="","",IF(表格1[[#This Row],[計分方式]]="4C+1X",SUM(M238:Q238)+LARGE(R238:V238,1)&amp;"@",""))</f>
        <v/>
      </c>
      <c r="J238" s="186" t="str">
        <f>IF(表格1[[#This Row],[中(M)]]="","",IF(表格1[[#This Row],[計分方式]]="4C+2X",SUM(M238:Q238)+LARGE(R238:W238,1)+LARGE(R238:W238,2)&amp;"@",""))</f>
        <v/>
      </c>
      <c r="K238" s="186" t="str">
        <f>IF(表格1[[#This Row],[中(M)]]="","",IF(表格1[[#This Row],[計分方式]]="Best5",LARGE((N238,O238,P238,Q238,R238,S238,T238,U238,V238),1)+LARGE((N238,O238,P238,Q238,R238,S238,T238,U238,V238),2)+LARGE((N238,O238,P238,Q238,R238,S238,T238,U238,V238),3)+LARGE((N238,O238,P238,Q238,R238,S238,T238,U238,V238),4)+LARGE((N238,O238,P238,Q238,R238,S238,T238,U238,V238),5)&amp;"@",""))</f>
        <v/>
      </c>
      <c r="L238" s="186" t="str">
        <f>IF(表格1[[#This Row],[中(M)]]="","",IF(表格1[[#This Row],[計分方式]]="Best6",LARGE((N238,O238,P238,Q238,R238,S238,T238,U238,V238),1)+LARGE((N238,O238,P238,Q238,R238,S238,T238,U238,V238),2)+LARGE((N238,O238,P238,Q238,R238,S238,T238,U238,V238),3)+LARGE((N238,O238,P238,Q238,R238,S238,T238,U238,V238),4)+LARGE((N238,O238,P238,Q238,R238,S238,T238,U238,V238),5)+LARGE((N238,O238,P238,Q238,R238,S238,T238,U238,V238),6)&amp;"@",""))</f>
        <v/>
      </c>
      <c r="M238" s="7">
        <v>39</v>
      </c>
      <c r="N238" s="7"/>
      <c r="O238" s="7"/>
      <c r="P238" s="7"/>
      <c r="Q238" s="7"/>
      <c r="R238" s="7"/>
      <c r="S238" s="7"/>
      <c r="T238" s="7"/>
      <c r="U238" s="7"/>
      <c r="V238" s="7"/>
      <c r="W238" s="186" t="str">
        <f>IF(表格1[[#This Row],[中(LQ)]]="","",IF(表格1[[#This Row],[計分方式]]="4C+1X",SUM(AA238:AE238)+LARGE(AF238:AJ238,1)&amp;"@",""))</f>
        <v/>
      </c>
      <c r="X238" s="186" t="str">
        <f>IF(表格1[[#This Row],[中(LQ)]]="","",IF(表格1[[#This Row],[計分方式]]="4C+2X",SUM(AA238:AE238)+LARGE(AF238:AJ238,1)+LARGE(AF238:AJ238,2)&amp;"@",""))</f>
        <v/>
      </c>
      <c r="Y238" s="186" t="str">
        <f>IF(表格1[[#This Row],[中(LQ)]]="","",IF(表格1[[#This Row],[計分方式]]="Best5",LARGE((AB238,AC238,AD238,AE238,AF238,AG238,AH238,AI238,AJ238),1)+LARGE((AB238,AC238,AD238,AE238,AF238,AG238,AH238,AI238,AJ238),2)+LARGE((AB238,AC238,AD238,AE238,AF238,AG238,AH238,AI238,AJ238),3)+LARGE((AB238,AC238,AD238,AE238,AF238,AG238,AH238,AI238,AJ238),4)+LARGE((AB238,AC238,AD238,AE238,AF238,AG238,AH238,AI238,AJ238),5)&amp;"@",""))</f>
        <v/>
      </c>
      <c r="Z238" s="186" t="str">
        <f>IF(表格1[[#This Row],[中(LQ)]]="","",IF(表格1[[#This Row],[計分方式]]="Best6",LARGE((AB238,AC238,AD238,AE238,AF238,AG238,AH238,AI238,AJ238),1)+LARGE((AB238,AC238,AD238,AE238,AF238,AG238,AH238,AI238,AJ238),2)+LARGE((AB238,AC238,AD238,AE238,AF238,AG238,AH238,AI238,AJ238),3)+LARGE((AB238,AC238,AD238,AE238,AF238,AG238,AH238,AI238,AJ238),4)+LARGE((AB238,AC238,AD238,AE238,AF238,AG238,AH238,AI238,AJ238),5)+LARGE((AB238,AC238,AD238,AE238,AF238,AG238,AH238,AI238,AJ238),6)&amp;"@",""))</f>
        <v/>
      </c>
      <c r="AA238" s="7">
        <v>37</v>
      </c>
      <c r="AB238" s="7"/>
      <c r="AC238" s="7"/>
      <c r="AD238" s="7"/>
      <c r="AE238" s="7"/>
      <c r="AF238" s="7"/>
      <c r="AG238" s="7"/>
      <c r="AH238" s="7"/>
      <c r="AI238" s="7"/>
      <c r="AJ238" s="7"/>
      <c r="AK238" s="161" t="s">
        <v>933</v>
      </c>
    </row>
    <row r="239" spans="1:37" s="162" customFormat="1" ht="55.25" customHeight="1">
      <c r="A239" s="51" t="s">
        <v>934</v>
      </c>
      <c r="B239" s="52" t="s">
        <v>820</v>
      </c>
      <c r="C239" s="52" t="s">
        <v>1497</v>
      </c>
      <c r="D239" s="160" t="s">
        <v>1498</v>
      </c>
      <c r="E239" s="7" t="s">
        <v>73</v>
      </c>
      <c r="F239" s="7" t="s">
        <v>932</v>
      </c>
      <c r="G239" s="7" t="s">
        <v>337</v>
      </c>
      <c r="H239" s="7"/>
      <c r="I239" s="186" t="str">
        <f>IF(表格1[[#This Row],[中(M)]]="","",IF(表格1[[#This Row],[計分方式]]="4C+1X",SUM(M239:Q239)+LARGE(R239:V239,1)&amp;"@",""))</f>
        <v/>
      </c>
      <c r="J239" s="186" t="str">
        <f>IF(表格1[[#This Row],[中(M)]]="","",IF(表格1[[#This Row],[計分方式]]="4C+2X",SUM(M239:Q239)+LARGE(R239:W239,1)+LARGE(R239:W239,2)&amp;"@",""))</f>
        <v/>
      </c>
      <c r="K239" s="186" t="str">
        <f>IF(表格1[[#This Row],[中(M)]]="","",IF(表格1[[#This Row],[計分方式]]="Best5",LARGE((N239,O239,P239,Q239,R239,S239,T239,U239,V239),1)+LARGE((N239,O239,P239,Q239,R239,S239,T239,U239,V239),2)+LARGE((N239,O239,P239,Q239,R239,S239,T239,U239,V239),3)+LARGE((N239,O239,P239,Q239,R239,S239,T239,U239,V239),4)+LARGE((N239,O239,P239,Q239,R239,S239,T239,U239,V239),5)&amp;"@",""))</f>
        <v/>
      </c>
      <c r="L239" s="186" t="str">
        <f>IF(表格1[[#This Row],[中(M)]]="","",IF(表格1[[#This Row],[計分方式]]="Best6",LARGE((N239,O239,P239,Q239,R239,S239,T239,U239,V239),1)+LARGE((N239,O239,P239,Q239,R239,S239,T239,U239,V239),2)+LARGE((N239,O239,P239,Q239,R239,S239,T239,U239,V239),3)+LARGE((N239,O239,P239,Q239,R239,S239,T239,U239,V239),4)+LARGE((N239,O239,P239,Q239,R239,S239,T239,U239,V239),5)+LARGE((N239,O239,P239,Q239,R239,S239,T239,U239,V239),6)&amp;"@",""))</f>
        <v/>
      </c>
      <c r="M239" s="7">
        <v>37</v>
      </c>
      <c r="N239" s="7"/>
      <c r="O239" s="7"/>
      <c r="P239" s="7"/>
      <c r="Q239" s="7"/>
      <c r="R239" s="7"/>
      <c r="S239" s="7"/>
      <c r="T239" s="7"/>
      <c r="U239" s="7"/>
      <c r="V239" s="7"/>
      <c r="W239" s="186" t="str">
        <f>IF(表格1[[#This Row],[中(LQ)]]="","",IF(表格1[[#This Row],[計分方式]]="4C+1X",SUM(AA239:AE239)+LARGE(AF239:AJ239,1)&amp;"@",""))</f>
        <v/>
      </c>
      <c r="X239" s="186" t="str">
        <f>IF(表格1[[#This Row],[中(LQ)]]="","",IF(表格1[[#This Row],[計分方式]]="4C+2X",SUM(AA239:AE239)+LARGE(AF239:AJ239,1)+LARGE(AF239:AJ239,2)&amp;"@",""))</f>
        <v/>
      </c>
      <c r="Y239" s="186" t="str">
        <f>IF(表格1[[#This Row],[中(LQ)]]="","",IF(表格1[[#This Row],[計分方式]]="Best5",LARGE((AB239,AC239,AD239,AE239,AF239,AG239,AH239,AI239,AJ239),1)+LARGE((AB239,AC239,AD239,AE239,AF239,AG239,AH239,AI239,AJ239),2)+LARGE((AB239,AC239,AD239,AE239,AF239,AG239,AH239,AI239,AJ239),3)+LARGE((AB239,AC239,AD239,AE239,AF239,AG239,AH239,AI239,AJ239),4)+LARGE((AB239,AC239,AD239,AE239,AF239,AG239,AH239,AI239,AJ239),5)&amp;"@",""))</f>
        <v/>
      </c>
      <c r="Z239" s="186" t="str">
        <f>IF(表格1[[#This Row],[中(LQ)]]="","",IF(表格1[[#This Row],[計分方式]]="Best6",LARGE((AB239,AC239,AD239,AE239,AF239,AG239,AH239,AI239,AJ239),1)+LARGE((AB239,AC239,AD239,AE239,AF239,AG239,AH239,AI239,AJ239),2)+LARGE((AB239,AC239,AD239,AE239,AF239,AG239,AH239,AI239,AJ239),3)+LARGE((AB239,AC239,AD239,AE239,AF239,AG239,AH239,AI239,AJ239),4)+LARGE((AB239,AC239,AD239,AE239,AF239,AG239,AH239,AI239,AJ239),5)+LARGE((AB239,AC239,AD239,AE239,AF239,AG239,AH239,AI239,AJ239),6)&amp;"@",""))</f>
        <v/>
      </c>
      <c r="AA239" s="7">
        <v>35</v>
      </c>
      <c r="AB239" s="7"/>
      <c r="AC239" s="7"/>
      <c r="AD239" s="7"/>
      <c r="AE239" s="7"/>
      <c r="AF239" s="7"/>
      <c r="AG239" s="7"/>
      <c r="AH239" s="7"/>
      <c r="AI239" s="7"/>
      <c r="AJ239" s="7"/>
      <c r="AK239" s="161" t="s">
        <v>937</v>
      </c>
    </row>
    <row r="240" spans="1:37" s="162" customFormat="1" ht="70">
      <c r="A240" s="51" t="s">
        <v>938</v>
      </c>
      <c r="B240" s="52" t="s">
        <v>820</v>
      </c>
      <c r="C240" s="52" t="s">
        <v>939</v>
      </c>
      <c r="D240" s="160" t="s">
        <v>940</v>
      </c>
      <c r="E240" s="7" t="s">
        <v>73</v>
      </c>
      <c r="F240" s="7">
        <v>15</v>
      </c>
      <c r="G240" s="7" t="s">
        <v>337</v>
      </c>
      <c r="H240" s="7"/>
      <c r="I240" s="186" t="str">
        <f>IF(表格1[[#This Row],[中(M)]]="","",IF(表格1[[#This Row],[計分方式]]="4C+1X",SUM(M240:Q240)+LARGE(R240:V240,1)&amp;"@",""))</f>
        <v/>
      </c>
      <c r="J240" s="186" t="str">
        <f>IF(表格1[[#This Row],[中(M)]]="","",IF(表格1[[#This Row],[計分方式]]="4C+2X",SUM(M240:Q240)+LARGE(R240:W240,1)+LARGE(R240:W240,2)&amp;"@",""))</f>
        <v/>
      </c>
      <c r="K240" s="186" t="str">
        <f>IF(表格1[[#This Row],[中(M)]]="","",IF(表格1[[#This Row],[計分方式]]="Best5",LARGE((N240,O240,P240,Q240,R240,S240,T240,U240,V240),1)+LARGE((N240,O240,P240,Q240,R240,S240,T240,U240,V240),2)+LARGE((N240,O240,P240,Q240,R240,S240,T240,U240,V240),3)+LARGE((N240,O240,P240,Q240,R240,S240,T240,U240,V240),4)+LARGE((N240,O240,P240,Q240,R240,S240,T240,U240,V240),5)&amp;"@",""))</f>
        <v/>
      </c>
      <c r="L240" s="186" t="str">
        <f>IF(表格1[[#This Row],[中(M)]]="","",IF(表格1[[#This Row],[計分方式]]="Best6",LARGE((N240,O240,P240,Q240,R240,S240,T240,U240,V240),1)+LARGE((N240,O240,P240,Q240,R240,S240,T240,U240,V240),2)+LARGE((N240,O240,P240,Q240,R240,S240,T240,U240,V240),3)+LARGE((N240,O240,P240,Q240,R240,S240,T240,U240,V240),4)+LARGE((N240,O240,P240,Q240,R240,S240,T240,U240,V240),5)+LARGE((N240,O240,P240,Q240,R240,S240,T240,U240,V240),6)&amp;"@",""))</f>
        <v/>
      </c>
      <c r="M240" s="7">
        <v>37</v>
      </c>
      <c r="N240" s="7"/>
      <c r="O240" s="7"/>
      <c r="P240" s="7"/>
      <c r="Q240" s="7"/>
      <c r="R240" s="7"/>
      <c r="S240" s="7"/>
      <c r="T240" s="7"/>
      <c r="U240" s="7"/>
      <c r="V240" s="7"/>
      <c r="W240" s="186" t="str">
        <f>IF(表格1[[#This Row],[中(LQ)]]="","",IF(表格1[[#This Row],[計分方式]]="4C+1X",SUM(AA240:AE240)+LARGE(AF240:AJ240,1)&amp;"@",""))</f>
        <v/>
      </c>
      <c r="X240" s="186" t="str">
        <f>IF(表格1[[#This Row],[中(LQ)]]="","",IF(表格1[[#This Row],[計分方式]]="4C+2X",SUM(AA240:AE240)+LARGE(AF240:AJ240,1)+LARGE(AF240:AJ240,2)&amp;"@",""))</f>
        <v/>
      </c>
      <c r="Y240" s="186" t="str">
        <f>IF(表格1[[#This Row],[中(LQ)]]="","",IF(表格1[[#This Row],[計分方式]]="Best5",LARGE((AB240,AC240,AD240,AE240,AF240,AG240,AH240,AI240,AJ240),1)+LARGE((AB240,AC240,AD240,AE240,AF240,AG240,AH240,AI240,AJ240),2)+LARGE((AB240,AC240,AD240,AE240,AF240,AG240,AH240,AI240,AJ240),3)+LARGE((AB240,AC240,AD240,AE240,AF240,AG240,AH240,AI240,AJ240),4)+LARGE((AB240,AC240,AD240,AE240,AF240,AG240,AH240,AI240,AJ240),5)&amp;"@",""))</f>
        <v/>
      </c>
      <c r="Z240" s="186" t="str">
        <f>IF(表格1[[#This Row],[中(LQ)]]="","",IF(表格1[[#This Row],[計分方式]]="Best6",LARGE((AB240,AC240,AD240,AE240,AF240,AG240,AH240,AI240,AJ240),1)+LARGE((AB240,AC240,AD240,AE240,AF240,AG240,AH240,AI240,AJ240),2)+LARGE((AB240,AC240,AD240,AE240,AF240,AG240,AH240,AI240,AJ240),3)+LARGE((AB240,AC240,AD240,AE240,AF240,AG240,AH240,AI240,AJ240),4)+LARGE((AB240,AC240,AD240,AE240,AF240,AG240,AH240,AI240,AJ240),5)+LARGE((AB240,AC240,AD240,AE240,AF240,AG240,AH240,AI240,AJ240),6)&amp;"@",""))</f>
        <v/>
      </c>
      <c r="AA240" s="7">
        <v>35</v>
      </c>
      <c r="AB240" s="7"/>
      <c r="AC240" s="7"/>
      <c r="AD240" s="7"/>
      <c r="AE240" s="7"/>
      <c r="AF240" s="7"/>
      <c r="AG240" s="7"/>
      <c r="AH240" s="7"/>
      <c r="AI240" s="7"/>
      <c r="AJ240" s="7"/>
      <c r="AK240" s="161" t="s">
        <v>941</v>
      </c>
    </row>
    <row r="241" spans="1:37" s="162" customFormat="1" ht="56">
      <c r="A241" s="51" t="s">
        <v>942</v>
      </c>
      <c r="B241" s="52" t="s">
        <v>820</v>
      </c>
      <c r="C241" s="52" t="s">
        <v>943</v>
      </c>
      <c r="D241" s="160" t="s">
        <v>944</v>
      </c>
      <c r="E241" s="7" t="s">
        <v>73</v>
      </c>
      <c r="F241" s="7">
        <v>80</v>
      </c>
      <c r="G241" s="7" t="s">
        <v>337</v>
      </c>
      <c r="H241" s="7"/>
      <c r="I241" s="186" t="str">
        <f>IF(表格1[[#This Row],[中(M)]]="","",IF(表格1[[#This Row],[計分方式]]="4C+1X",SUM(M241:Q241)+LARGE(R241:V241,1)&amp;"@",""))</f>
        <v/>
      </c>
      <c r="J241" s="186" t="str">
        <f>IF(表格1[[#This Row],[中(M)]]="","",IF(表格1[[#This Row],[計分方式]]="4C+2X",SUM(M241:Q241)+LARGE(R241:W241,1)+LARGE(R241:W241,2)&amp;"@",""))</f>
        <v/>
      </c>
      <c r="K241" s="186" t="str">
        <f>IF(表格1[[#This Row],[中(M)]]="","",IF(表格1[[#This Row],[計分方式]]="Best5",LARGE((N241,O241,P241,Q241,R241,S241,T241,U241,V241),1)+LARGE((N241,O241,P241,Q241,R241,S241,T241,U241,V241),2)+LARGE((N241,O241,P241,Q241,R241,S241,T241,U241,V241),3)+LARGE((N241,O241,P241,Q241,R241,S241,T241,U241,V241),4)+LARGE((N241,O241,P241,Q241,R241,S241,T241,U241,V241),5)&amp;"@",""))</f>
        <v/>
      </c>
      <c r="L241" s="186" t="str">
        <f>IF(表格1[[#This Row],[中(M)]]="","",IF(表格1[[#This Row],[計分方式]]="Best6",LARGE((N241,O241,P241,Q241,R241,S241,T241,U241,V241),1)+LARGE((N241,O241,P241,Q241,R241,S241,T241,U241,V241),2)+LARGE((N241,O241,P241,Q241,R241,S241,T241,U241,V241),3)+LARGE((N241,O241,P241,Q241,R241,S241,T241,U241,V241),4)+LARGE((N241,O241,P241,Q241,R241,S241,T241,U241,V241),5)+LARGE((N241,O241,P241,Q241,R241,S241,T241,U241,V241),6)&amp;"@",""))</f>
        <v/>
      </c>
      <c r="M241" s="7">
        <v>45</v>
      </c>
      <c r="N241" s="7"/>
      <c r="O241" s="7"/>
      <c r="P241" s="7"/>
      <c r="Q241" s="7"/>
      <c r="R241" s="7"/>
      <c r="S241" s="7"/>
      <c r="T241" s="7"/>
      <c r="U241" s="7"/>
      <c r="V241" s="7"/>
      <c r="W241" s="186" t="str">
        <f>IF(表格1[[#This Row],[中(LQ)]]="","",IF(表格1[[#This Row],[計分方式]]="4C+1X",SUM(AA241:AE241)+LARGE(AF241:AJ241,1)&amp;"@",""))</f>
        <v/>
      </c>
      <c r="X241" s="186" t="str">
        <f>IF(表格1[[#This Row],[中(LQ)]]="","",IF(表格1[[#This Row],[計分方式]]="4C+2X",SUM(AA241:AE241)+LARGE(AF241:AJ241,1)+LARGE(AF241:AJ241,2)&amp;"@",""))</f>
        <v/>
      </c>
      <c r="Y241" s="186" t="str">
        <f>IF(表格1[[#This Row],[中(LQ)]]="","",IF(表格1[[#This Row],[計分方式]]="Best5",LARGE((AB241,AC241,AD241,AE241,AF241,AG241,AH241,AI241,AJ241),1)+LARGE((AB241,AC241,AD241,AE241,AF241,AG241,AH241,AI241,AJ241),2)+LARGE((AB241,AC241,AD241,AE241,AF241,AG241,AH241,AI241,AJ241),3)+LARGE((AB241,AC241,AD241,AE241,AF241,AG241,AH241,AI241,AJ241),4)+LARGE((AB241,AC241,AD241,AE241,AF241,AG241,AH241,AI241,AJ241),5)&amp;"@",""))</f>
        <v/>
      </c>
      <c r="Z241" s="186" t="str">
        <f>IF(表格1[[#This Row],[中(LQ)]]="","",IF(表格1[[#This Row],[計分方式]]="Best6",LARGE((AB241,AC241,AD241,AE241,AF241,AG241,AH241,AI241,AJ241),1)+LARGE((AB241,AC241,AD241,AE241,AF241,AG241,AH241,AI241,AJ241),2)+LARGE((AB241,AC241,AD241,AE241,AF241,AG241,AH241,AI241,AJ241),3)+LARGE((AB241,AC241,AD241,AE241,AF241,AG241,AH241,AI241,AJ241),4)+LARGE((AB241,AC241,AD241,AE241,AF241,AG241,AH241,AI241,AJ241),5)+LARGE((AB241,AC241,AD241,AE241,AF241,AG241,AH241,AI241,AJ241),6)&amp;"@",""))</f>
        <v/>
      </c>
      <c r="AA241" s="7">
        <v>45</v>
      </c>
      <c r="AB241" s="7"/>
      <c r="AC241" s="7"/>
      <c r="AD241" s="7"/>
      <c r="AE241" s="7"/>
      <c r="AF241" s="7"/>
      <c r="AG241" s="7"/>
      <c r="AH241" s="7"/>
      <c r="AI241" s="7"/>
      <c r="AJ241" s="7"/>
      <c r="AK241" s="161" t="s">
        <v>945</v>
      </c>
    </row>
    <row r="242" spans="1:37" s="162" customFormat="1" ht="55.25" customHeight="1">
      <c r="A242" s="51" t="s">
        <v>946</v>
      </c>
      <c r="B242" s="52" t="s">
        <v>820</v>
      </c>
      <c r="C242" s="52" t="s">
        <v>947</v>
      </c>
      <c r="D242" s="160" t="s">
        <v>948</v>
      </c>
      <c r="E242" s="7" t="s">
        <v>74</v>
      </c>
      <c r="F242" s="7">
        <v>50</v>
      </c>
      <c r="G242" s="7" t="s">
        <v>337</v>
      </c>
      <c r="H242" s="7"/>
      <c r="I242" s="186" t="str">
        <f>IF(表格1[[#This Row],[中(M)]]="","",IF(表格1[[#This Row],[計分方式]]="4C+1X",SUM(M242:Q242)+LARGE(R242:V242,1)&amp;"@",""))</f>
        <v/>
      </c>
      <c r="J242" s="186" t="str">
        <f>IF(表格1[[#This Row],[中(M)]]="","",IF(表格1[[#This Row],[計分方式]]="4C+2X",SUM(M242:Q242)+LARGE(R242:W242,1)+LARGE(R242:W242,2)&amp;"@",""))</f>
        <v/>
      </c>
      <c r="K242" s="186" t="str">
        <f>IF(表格1[[#This Row],[中(M)]]="","",IF(表格1[[#This Row],[計分方式]]="Best5",LARGE((N242,O242,P242,Q242,R242,S242,T242,U242,V242),1)+LARGE((N242,O242,P242,Q242,R242,S242,T242,U242,V242),2)+LARGE((N242,O242,P242,Q242,R242,S242,T242,U242,V242),3)+LARGE((N242,O242,P242,Q242,R242,S242,T242,U242,V242),4)+LARGE((N242,O242,P242,Q242,R242,S242,T242,U242,V242),5)&amp;"@",""))</f>
        <v/>
      </c>
      <c r="L242" s="186" t="str">
        <f>IF(表格1[[#This Row],[中(M)]]="","",IF(表格1[[#This Row],[計分方式]]="Best6",LARGE((N242,O242,P242,Q242,R242,S242,T242,U242,V242),1)+LARGE((N242,O242,P242,Q242,R242,S242,T242,U242,V242),2)+LARGE((N242,O242,P242,Q242,R242,S242,T242,U242,V242),3)+LARGE((N242,O242,P242,Q242,R242,S242,T242,U242,V242),4)+LARGE((N242,O242,P242,Q242,R242,S242,T242,U242,V242),5)+LARGE((N242,O242,P242,Q242,R242,S242,T242,U242,V242),6)&amp;"@",""))</f>
        <v/>
      </c>
      <c r="M242" s="7">
        <v>39</v>
      </c>
      <c r="N242" s="7"/>
      <c r="O242" s="7"/>
      <c r="P242" s="7"/>
      <c r="Q242" s="7"/>
      <c r="R242" s="7"/>
      <c r="S242" s="7"/>
      <c r="T242" s="7"/>
      <c r="U242" s="7"/>
      <c r="V242" s="7"/>
      <c r="W242" s="186" t="str">
        <f>IF(表格1[[#This Row],[中(LQ)]]="","",IF(表格1[[#This Row],[計分方式]]="4C+1X",SUM(AA242:AE242)+LARGE(AF242:AJ242,1)&amp;"@",""))</f>
        <v/>
      </c>
      <c r="X242" s="186" t="str">
        <f>IF(表格1[[#This Row],[中(LQ)]]="","",IF(表格1[[#This Row],[計分方式]]="4C+2X",SUM(AA242:AE242)+LARGE(AF242:AJ242,1)+LARGE(AF242:AJ242,2)&amp;"@",""))</f>
        <v/>
      </c>
      <c r="Y242" s="186" t="str">
        <f>IF(表格1[[#This Row],[中(LQ)]]="","",IF(表格1[[#This Row],[計分方式]]="Best5",LARGE((AB242,AC242,AD242,AE242,AF242,AG242,AH242,AI242,AJ242),1)+LARGE((AB242,AC242,AD242,AE242,AF242,AG242,AH242,AI242,AJ242),2)+LARGE((AB242,AC242,AD242,AE242,AF242,AG242,AH242,AI242,AJ242),3)+LARGE((AB242,AC242,AD242,AE242,AF242,AG242,AH242,AI242,AJ242),4)+LARGE((AB242,AC242,AD242,AE242,AF242,AG242,AH242,AI242,AJ242),5)&amp;"@",""))</f>
        <v/>
      </c>
      <c r="Z242" s="186" t="str">
        <f>IF(表格1[[#This Row],[中(LQ)]]="","",IF(表格1[[#This Row],[計分方式]]="Best6",LARGE((AB242,AC242,AD242,AE242,AF242,AG242,AH242,AI242,AJ242),1)+LARGE((AB242,AC242,AD242,AE242,AF242,AG242,AH242,AI242,AJ242),2)+LARGE((AB242,AC242,AD242,AE242,AF242,AG242,AH242,AI242,AJ242),3)+LARGE((AB242,AC242,AD242,AE242,AF242,AG242,AH242,AI242,AJ242),4)+LARGE((AB242,AC242,AD242,AE242,AF242,AG242,AH242,AI242,AJ242),5)+LARGE((AB242,AC242,AD242,AE242,AF242,AG242,AH242,AI242,AJ242),6)&amp;"@",""))</f>
        <v/>
      </c>
      <c r="AA242" s="7">
        <v>38</v>
      </c>
      <c r="AB242" s="7"/>
      <c r="AC242" s="7"/>
      <c r="AD242" s="7"/>
      <c r="AE242" s="7"/>
      <c r="AF242" s="7"/>
      <c r="AG242" s="7"/>
      <c r="AH242" s="7"/>
      <c r="AI242" s="7"/>
      <c r="AJ242" s="7"/>
      <c r="AK242" s="161" t="s">
        <v>949</v>
      </c>
    </row>
    <row r="243" spans="1:37" s="162" customFormat="1" ht="55.25" customHeight="1">
      <c r="A243" s="51" t="s">
        <v>950</v>
      </c>
      <c r="B243" s="52" t="s">
        <v>820</v>
      </c>
      <c r="C243" s="52" t="s">
        <v>951</v>
      </c>
      <c r="D243" s="160" t="s">
        <v>952</v>
      </c>
      <c r="E243" s="7" t="s">
        <v>73</v>
      </c>
      <c r="F243" s="7">
        <v>19</v>
      </c>
      <c r="G243" s="7" t="s">
        <v>361</v>
      </c>
      <c r="H243" s="7"/>
      <c r="I243" s="186" t="str">
        <f>IF(表格1[[#This Row],[中(M)]]="","",IF(表格1[[#This Row],[計分方式]]="4C+1X",SUM(M243:Q243)+LARGE(R243:V243,1)&amp;"@",""))</f>
        <v/>
      </c>
      <c r="J243" s="186" t="str">
        <f>IF(表格1[[#This Row],[中(M)]]="","",IF(表格1[[#This Row],[計分方式]]="4C+2X",SUM(M243:Q243)+LARGE(R243:W243,1)+LARGE(R243:W243,2)&amp;"@",""))</f>
        <v/>
      </c>
      <c r="K243" s="186" t="str">
        <f>IF(表格1[[#This Row],[中(M)]]="","",IF(表格1[[#This Row],[計分方式]]="Best5",LARGE((N243,O243,P243,Q243,R243,S243,T243,U243,V243),1)+LARGE((N243,O243,P243,Q243,R243,S243,T243,U243,V243),2)+LARGE((N243,O243,P243,Q243,R243,S243,T243,U243,V243),3)+LARGE((N243,O243,P243,Q243,R243,S243,T243,U243,V243),4)+LARGE((N243,O243,P243,Q243,R243,S243,T243,U243,V243),5)&amp;"@",""))</f>
        <v/>
      </c>
      <c r="L243" s="186" t="str">
        <f>IF(表格1[[#This Row],[中(M)]]="","",IF(表格1[[#This Row],[計分方式]]="Best6",LARGE((N243,O243,P243,Q243,R243,S243,T243,U243,V243),1)+LARGE((N243,O243,P243,Q243,R243,S243,T243,U243,V243),2)+LARGE((N243,O243,P243,Q243,R243,S243,T243,U243,V243),3)+LARGE((N243,O243,P243,Q243,R243,S243,T243,U243,V243),4)+LARGE((N243,O243,P243,Q243,R243,S243,T243,U243,V243),5)+LARGE((N243,O243,P243,Q243,R243,S243,T243,U243,V243),6)&amp;"@",""))</f>
        <v/>
      </c>
      <c r="M243" s="7">
        <v>25</v>
      </c>
      <c r="N243" s="7"/>
      <c r="O243" s="7"/>
      <c r="P243" s="7"/>
      <c r="Q243" s="7"/>
      <c r="R243" s="7"/>
      <c r="S243" s="7"/>
      <c r="T243" s="7"/>
      <c r="U243" s="7"/>
      <c r="V243" s="7"/>
      <c r="W243" s="186" t="str">
        <f>IF(表格1[[#This Row],[中(LQ)]]="","",IF(表格1[[#This Row],[計分方式]]="4C+1X",SUM(AA243:AE243)+LARGE(AF243:AJ243,1)&amp;"@",""))</f>
        <v/>
      </c>
      <c r="X243" s="186" t="str">
        <f>IF(表格1[[#This Row],[中(LQ)]]="","",IF(表格1[[#This Row],[計分方式]]="4C+2X",SUM(AA243:AE243)+LARGE(AF243:AJ243,1)+LARGE(AF243:AJ243,2)&amp;"@",""))</f>
        <v/>
      </c>
      <c r="Y243" s="186" t="str">
        <f>IF(表格1[[#This Row],[中(LQ)]]="","",IF(表格1[[#This Row],[計分方式]]="Best5",LARGE((AB243,AC243,AD243,AE243,AF243,AG243,AH243,AI243,AJ243),1)+LARGE((AB243,AC243,AD243,AE243,AF243,AG243,AH243,AI243,AJ243),2)+LARGE((AB243,AC243,AD243,AE243,AF243,AG243,AH243,AI243,AJ243),3)+LARGE((AB243,AC243,AD243,AE243,AF243,AG243,AH243,AI243,AJ243),4)+LARGE((AB243,AC243,AD243,AE243,AF243,AG243,AH243,AI243,AJ243),5)&amp;"@",""))</f>
        <v/>
      </c>
      <c r="Z243" s="186" t="str">
        <f>IF(表格1[[#This Row],[中(LQ)]]="","",IF(表格1[[#This Row],[計分方式]]="Best6",LARGE((AB243,AC243,AD243,AE243,AF243,AG243,AH243,AI243,AJ243),1)+LARGE((AB243,AC243,AD243,AE243,AF243,AG243,AH243,AI243,AJ243),2)+LARGE((AB243,AC243,AD243,AE243,AF243,AG243,AH243,AI243,AJ243),3)+LARGE((AB243,AC243,AD243,AE243,AF243,AG243,AH243,AI243,AJ243),4)+LARGE((AB243,AC243,AD243,AE243,AF243,AG243,AH243,AI243,AJ243),5)+LARGE((AB243,AC243,AD243,AE243,AF243,AG243,AH243,AI243,AJ243),6)&amp;"@",""))</f>
        <v/>
      </c>
      <c r="AA243" s="7">
        <v>25</v>
      </c>
      <c r="AB243" s="7"/>
      <c r="AC243" s="7"/>
      <c r="AD243" s="7"/>
      <c r="AE243" s="7"/>
      <c r="AF243" s="7"/>
      <c r="AG243" s="7"/>
      <c r="AH243" s="7"/>
      <c r="AI243" s="7"/>
      <c r="AJ243" s="7"/>
      <c r="AK243" s="161" t="s">
        <v>953</v>
      </c>
    </row>
    <row r="244" spans="1:37" s="162" customFormat="1" ht="55.25" customHeight="1">
      <c r="A244" s="51" t="s">
        <v>954</v>
      </c>
      <c r="B244" s="52" t="s">
        <v>820</v>
      </c>
      <c r="C244" s="163" t="s">
        <v>955</v>
      </c>
      <c r="D244" s="164" t="s">
        <v>956</v>
      </c>
      <c r="E244" s="186" t="s">
        <v>73</v>
      </c>
      <c r="F244" s="7">
        <v>25</v>
      </c>
      <c r="G244" s="7" t="s">
        <v>126</v>
      </c>
      <c r="H244" s="7"/>
      <c r="I244" s="186" t="str">
        <f>IF(表格1[[#This Row],[中(M)]]="","",IF(表格1[[#This Row],[計分方式]]="4C+1X",SUM(M244:Q244)+LARGE(R244:V244,1)&amp;"@",""))</f>
        <v/>
      </c>
      <c r="J244" s="186" t="str">
        <f>IF(表格1[[#This Row],[中(M)]]="","",IF(表格1[[#This Row],[計分方式]]="4C+2X",SUM(M244:Q244)+LARGE(R244:W244,1)+LARGE(R244:W244,2)&amp;"@",""))</f>
        <v/>
      </c>
      <c r="K244" s="186" t="str">
        <f>IF(表格1[[#This Row],[中(M)]]="","",IF(表格1[[#This Row],[計分方式]]="Best5",LARGE((N244,O244,P244,Q244,R244,S244,T244,U244,V244),1)+LARGE((N244,O244,P244,Q244,R244,S244,T244,U244,V244),2)+LARGE((N244,O244,P244,Q244,R244,S244,T244,U244,V244),3)+LARGE((N244,O244,P244,Q244,R244,S244,T244,U244,V244),4)+LARGE((N244,O244,P244,Q244,R244,S244,T244,U244,V244),5)&amp;"@",""))</f>
        <v/>
      </c>
      <c r="L244" s="186" t="str">
        <f>IF(表格1[[#This Row],[中(M)]]="","",IF(表格1[[#This Row],[計分方式]]="Best6",LARGE((N244,O244,P244,Q244,R244,S244,T244,U244,V244),1)+LARGE((N244,O244,P244,Q244,R244,S244,T244,U244,V244),2)+LARGE((N244,O244,P244,Q244,R244,S244,T244,U244,V244),3)+LARGE((N244,O244,P244,Q244,R244,S244,T244,U244,V244),4)+LARGE((N244,O244,P244,Q244,R244,S244,T244,U244,V244),5)+LARGE((N244,O244,P244,Q244,R244,S244,T244,U244,V244),6)&amp;"@",""))</f>
        <v/>
      </c>
      <c r="M244" s="7">
        <v>37</v>
      </c>
      <c r="N244" s="7"/>
      <c r="O244" s="7"/>
      <c r="P244" s="7"/>
      <c r="Q244" s="7"/>
      <c r="R244" s="7"/>
      <c r="S244" s="7"/>
      <c r="T244" s="7"/>
      <c r="U244" s="7"/>
      <c r="V244" s="7"/>
      <c r="W244" s="186" t="str">
        <f>IF(表格1[[#This Row],[中(LQ)]]="","",IF(表格1[[#This Row],[計分方式]]="4C+1X",SUM(AA244:AE244)+LARGE(AF244:AJ244,1)&amp;"@",""))</f>
        <v/>
      </c>
      <c r="X244" s="186" t="str">
        <f>IF(表格1[[#This Row],[中(LQ)]]="","",IF(表格1[[#This Row],[計分方式]]="4C+2X",SUM(AA244:AE244)+LARGE(AF244:AJ244,1)+LARGE(AF244:AJ244,2)&amp;"@",""))</f>
        <v/>
      </c>
      <c r="Y244" s="186" t="str">
        <f>IF(表格1[[#This Row],[中(LQ)]]="","",IF(表格1[[#This Row],[計分方式]]="Best5",LARGE((AB244,AC244,AD244,AE244,AF244,AG244,AH244,AI244,AJ244),1)+LARGE((AB244,AC244,AD244,AE244,AF244,AG244,AH244,AI244,AJ244),2)+LARGE((AB244,AC244,AD244,AE244,AF244,AG244,AH244,AI244,AJ244),3)+LARGE((AB244,AC244,AD244,AE244,AF244,AG244,AH244,AI244,AJ244),4)+LARGE((AB244,AC244,AD244,AE244,AF244,AG244,AH244,AI244,AJ244),5)&amp;"@",""))</f>
        <v/>
      </c>
      <c r="Z244" s="186" t="str">
        <f>IF(表格1[[#This Row],[中(LQ)]]="","",IF(表格1[[#This Row],[計分方式]]="Best6",LARGE((AB244,AC244,AD244,AE244,AF244,AG244,AH244,AI244,AJ244),1)+LARGE((AB244,AC244,AD244,AE244,AF244,AG244,AH244,AI244,AJ244),2)+LARGE((AB244,AC244,AD244,AE244,AF244,AG244,AH244,AI244,AJ244),3)+LARGE((AB244,AC244,AD244,AE244,AF244,AG244,AH244,AI244,AJ244),4)+LARGE((AB244,AC244,AD244,AE244,AF244,AG244,AH244,AI244,AJ244),5)+LARGE((AB244,AC244,AD244,AE244,AF244,AG244,AH244,AI244,AJ244),6)&amp;"@",""))</f>
        <v/>
      </c>
      <c r="AA244" s="7">
        <v>32</v>
      </c>
      <c r="AB244" s="7"/>
      <c r="AC244" s="7"/>
      <c r="AD244" s="7"/>
      <c r="AE244" s="7"/>
      <c r="AF244" s="7"/>
      <c r="AG244" s="7"/>
      <c r="AH244" s="7"/>
      <c r="AI244" s="7"/>
      <c r="AJ244" s="7"/>
      <c r="AK244" s="164" t="s">
        <v>1655</v>
      </c>
    </row>
    <row r="245" spans="1:37" s="162" customFormat="1" ht="55.25" customHeight="1">
      <c r="A245" s="51" t="s">
        <v>957</v>
      </c>
      <c r="B245" s="52" t="s">
        <v>820</v>
      </c>
      <c r="C245" s="163" t="s">
        <v>958</v>
      </c>
      <c r="D245" s="164" t="s">
        <v>959</v>
      </c>
      <c r="E245" s="186" t="s">
        <v>73</v>
      </c>
      <c r="F245" s="7">
        <v>20</v>
      </c>
      <c r="G245" s="7" t="s">
        <v>126</v>
      </c>
      <c r="H245" s="7"/>
      <c r="I245" s="186" t="str">
        <f>IF(表格1[[#This Row],[中(M)]]="","",IF(表格1[[#This Row],[計分方式]]="4C+1X",SUM(M245:Q245)+LARGE(R245:V245,1)&amp;"@",""))</f>
        <v/>
      </c>
      <c r="J245" s="186" t="str">
        <f>IF(表格1[[#This Row],[中(M)]]="","",IF(表格1[[#This Row],[計分方式]]="4C+2X",SUM(M245:Q245)+LARGE(R245:W245,1)+LARGE(R245:W245,2)&amp;"@",""))</f>
        <v/>
      </c>
      <c r="K245" s="186" t="str">
        <f>IF(表格1[[#This Row],[中(M)]]="","",IF(表格1[[#This Row],[計分方式]]="Best5",LARGE((N245,O245,P245,Q245,R245,S245,T245,U245,V245),1)+LARGE((N245,O245,P245,Q245,R245,S245,T245,U245,V245),2)+LARGE((N245,O245,P245,Q245,R245,S245,T245,U245,V245),3)+LARGE((N245,O245,P245,Q245,R245,S245,T245,U245,V245),4)+LARGE((N245,O245,P245,Q245,R245,S245,T245,U245,V245),5)&amp;"@",""))</f>
        <v/>
      </c>
      <c r="L245" s="186" t="str">
        <f>IF(表格1[[#This Row],[中(M)]]="","",IF(表格1[[#This Row],[計分方式]]="Best6",LARGE((N245,O245,P245,Q245,R245,S245,T245,U245,V245),1)+LARGE((N245,O245,P245,Q245,R245,S245,T245,U245,V245),2)+LARGE((N245,O245,P245,Q245,R245,S245,T245,U245,V245),3)+LARGE((N245,O245,P245,Q245,R245,S245,T245,U245,V245),4)+LARGE((N245,O245,P245,Q245,R245,S245,T245,U245,V245),5)+LARGE((N245,O245,P245,Q245,R245,S245,T245,U245,V245),6)&amp;"@",""))</f>
        <v/>
      </c>
      <c r="M245" s="7">
        <v>57</v>
      </c>
      <c r="N245" s="7"/>
      <c r="O245" s="7"/>
      <c r="P245" s="7"/>
      <c r="Q245" s="7"/>
      <c r="R245" s="7"/>
      <c r="S245" s="7"/>
      <c r="T245" s="7"/>
      <c r="U245" s="7"/>
      <c r="V245" s="7"/>
      <c r="W245" s="186" t="str">
        <f>IF(表格1[[#This Row],[中(LQ)]]="","",IF(表格1[[#This Row],[計分方式]]="4C+1X",SUM(AA245:AE245)+LARGE(AF245:AJ245,1)&amp;"@",""))</f>
        <v/>
      </c>
      <c r="X245" s="186" t="str">
        <f>IF(表格1[[#This Row],[中(LQ)]]="","",IF(表格1[[#This Row],[計分方式]]="4C+2X",SUM(AA245:AE245)+LARGE(AF245:AJ245,1)+LARGE(AF245:AJ245,2)&amp;"@",""))</f>
        <v/>
      </c>
      <c r="Y245" s="186" t="str">
        <f>IF(表格1[[#This Row],[中(LQ)]]="","",IF(表格1[[#This Row],[計分方式]]="Best5",LARGE((AB245,AC245,AD245,AE245,AF245,AG245,AH245,AI245,AJ245),1)+LARGE((AB245,AC245,AD245,AE245,AF245,AG245,AH245,AI245,AJ245),2)+LARGE((AB245,AC245,AD245,AE245,AF245,AG245,AH245,AI245,AJ245),3)+LARGE((AB245,AC245,AD245,AE245,AF245,AG245,AH245,AI245,AJ245),4)+LARGE((AB245,AC245,AD245,AE245,AF245,AG245,AH245,AI245,AJ245),5)&amp;"@",""))</f>
        <v/>
      </c>
      <c r="Z245" s="186" t="str">
        <f>IF(表格1[[#This Row],[中(LQ)]]="","",IF(表格1[[#This Row],[計分方式]]="Best6",LARGE((AB245,AC245,AD245,AE245,AF245,AG245,AH245,AI245,AJ245),1)+LARGE((AB245,AC245,AD245,AE245,AF245,AG245,AH245,AI245,AJ245),2)+LARGE((AB245,AC245,AD245,AE245,AF245,AG245,AH245,AI245,AJ245),3)+LARGE((AB245,AC245,AD245,AE245,AF245,AG245,AH245,AI245,AJ245),4)+LARGE((AB245,AC245,AD245,AE245,AF245,AG245,AH245,AI245,AJ245),5)+LARGE((AB245,AC245,AD245,AE245,AF245,AG245,AH245,AI245,AJ245),6)&amp;"@",""))</f>
        <v/>
      </c>
      <c r="AA245" s="7">
        <v>54</v>
      </c>
      <c r="AB245" s="7"/>
      <c r="AC245" s="7"/>
      <c r="AD245" s="7"/>
      <c r="AE245" s="7"/>
      <c r="AF245" s="7"/>
      <c r="AG245" s="7"/>
      <c r="AH245" s="7"/>
      <c r="AI245" s="7"/>
      <c r="AJ245" s="7"/>
      <c r="AK245" s="164" t="s">
        <v>960</v>
      </c>
    </row>
    <row r="246" spans="1:37" s="162" customFormat="1" ht="65">
      <c r="A246" s="51" t="s">
        <v>961</v>
      </c>
      <c r="B246" s="52" t="s">
        <v>820</v>
      </c>
      <c r="C246" s="52" t="s">
        <v>962</v>
      </c>
      <c r="D246" s="160" t="s">
        <v>963</v>
      </c>
      <c r="E246" s="7" t="s">
        <v>73</v>
      </c>
      <c r="F246" s="7">
        <v>30</v>
      </c>
      <c r="G246" s="7" t="s">
        <v>337</v>
      </c>
      <c r="H246" s="7"/>
      <c r="I246" s="186" t="str">
        <f>IF(表格1[[#This Row],[中(M)]]="","",IF(表格1[[#This Row],[計分方式]]="4C+1X",SUM(M246:Q246)+LARGE(R246:V246,1)&amp;"@",""))</f>
        <v/>
      </c>
      <c r="J246" s="186" t="str">
        <f>IF(表格1[[#This Row],[中(M)]]="","",IF(表格1[[#This Row],[計分方式]]="4C+2X",SUM(M246:Q246)+LARGE(R246:W246,1)+LARGE(R246:W246,2)&amp;"@",""))</f>
        <v/>
      </c>
      <c r="K246" s="186" t="str">
        <f>IF(表格1[[#This Row],[中(M)]]="","",IF(表格1[[#This Row],[計分方式]]="Best5",LARGE((N246,O246,P246,Q246,R246,S246,T246,U246,V246),1)+LARGE((N246,O246,P246,Q246,R246,S246,T246,U246,V246),2)+LARGE((N246,O246,P246,Q246,R246,S246,T246,U246,V246),3)+LARGE((N246,O246,P246,Q246,R246,S246,T246,U246,V246),4)+LARGE((N246,O246,P246,Q246,R246,S246,T246,U246,V246),5)&amp;"@",""))</f>
        <v/>
      </c>
      <c r="L246" s="186" t="str">
        <f>IF(表格1[[#This Row],[中(M)]]="","",IF(表格1[[#This Row],[計分方式]]="Best6",LARGE((N246,O246,P246,Q246,R246,S246,T246,U246,V246),1)+LARGE((N246,O246,P246,Q246,R246,S246,T246,U246,V246),2)+LARGE((N246,O246,P246,Q246,R246,S246,T246,U246,V246),3)+LARGE((N246,O246,P246,Q246,R246,S246,T246,U246,V246),4)+LARGE((N246,O246,P246,Q246,R246,S246,T246,U246,V246),5)+LARGE((N246,O246,P246,Q246,R246,S246,T246,U246,V246),6)&amp;"@",""))</f>
        <v/>
      </c>
      <c r="M246" s="7">
        <v>47</v>
      </c>
      <c r="N246" s="7"/>
      <c r="O246" s="7"/>
      <c r="P246" s="7"/>
      <c r="Q246" s="7"/>
      <c r="R246" s="7"/>
      <c r="S246" s="7"/>
      <c r="T246" s="7"/>
      <c r="U246" s="7"/>
      <c r="V246" s="7"/>
      <c r="W246" s="186" t="str">
        <f>IF(表格1[[#This Row],[中(LQ)]]="","",IF(表格1[[#This Row],[計分方式]]="4C+1X",SUM(AA246:AE246)+LARGE(AF246:AJ246,1)&amp;"@",""))</f>
        <v/>
      </c>
      <c r="X246" s="186" t="str">
        <f>IF(表格1[[#This Row],[中(LQ)]]="","",IF(表格1[[#This Row],[計分方式]]="4C+2X",SUM(AA246:AE246)+LARGE(AF246:AJ246,1)+LARGE(AF246:AJ246,2)&amp;"@",""))</f>
        <v/>
      </c>
      <c r="Y246" s="186" t="str">
        <f>IF(表格1[[#This Row],[中(LQ)]]="","",IF(表格1[[#This Row],[計分方式]]="Best5",LARGE((AB246,AC246,AD246,AE246,AF246,AG246,AH246,AI246,AJ246),1)+LARGE((AB246,AC246,AD246,AE246,AF246,AG246,AH246,AI246,AJ246),2)+LARGE((AB246,AC246,AD246,AE246,AF246,AG246,AH246,AI246,AJ246),3)+LARGE((AB246,AC246,AD246,AE246,AF246,AG246,AH246,AI246,AJ246),4)+LARGE((AB246,AC246,AD246,AE246,AF246,AG246,AH246,AI246,AJ246),5)&amp;"@",""))</f>
        <v/>
      </c>
      <c r="Z246" s="186" t="str">
        <f>IF(表格1[[#This Row],[中(LQ)]]="","",IF(表格1[[#This Row],[計分方式]]="Best6",LARGE((AB246,AC246,AD246,AE246,AF246,AG246,AH246,AI246,AJ246),1)+LARGE((AB246,AC246,AD246,AE246,AF246,AG246,AH246,AI246,AJ246),2)+LARGE((AB246,AC246,AD246,AE246,AF246,AG246,AH246,AI246,AJ246),3)+LARGE((AB246,AC246,AD246,AE246,AF246,AG246,AH246,AI246,AJ246),4)+LARGE((AB246,AC246,AD246,AE246,AF246,AG246,AH246,AI246,AJ246),5)+LARGE((AB246,AC246,AD246,AE246,AF246,AG246,AH246,AI246,AJ246),6)&amp;"@",""))</f>
        <v/>
      </c>
      <c r="AA246" s="7">
        <v>46</v>
      </c>
      <c r="AB246" s="7"/>
      <c r="AC246" s="7"/>
      <c r="AD246" s="7"/>
      <c r="AE246" s="7"/>
      <c r="AF246" s="7"/>
      <c r="AG246" s="7"/>
      <c r="AH246" s="7"/>
      <c r="AI246" s="7"/>
      <c r="AJ246" s="7"/>
      <c r="AK246" s="161" t="s">
        <v>1656</v>
      </c>
    </row>
    <row r="247" spans="1:37" s="162" customFormat="1" ht="79">
      <c r="A247" s="51" t="s">
        <v>964</v>
      </c>
      <c r="B247" s="52" t="s">
        <v>820</v>
      </c>
      <c r="C247" s="52" t="s">
        <v>965</v>
      </c>
      <c r="D247" s="160" t="s">
        <v>966</v>
      </c>
      <c r="E247" s="7" t="s">
        <v>73</v>
      </c>
      <c r="F247" s="7">
        <v>25</v>
      </c>
      <c r="G247" s="7" t="s">
        <v>337</v>
      </c>
      <c r="H247" s="7"/>
      <c r="I247" s="186" t="str">
        <f>IF(表格1[[#This Row],[中(M)]]="","",IF(表格1[[#This Row],[計分方式]]="4C+1X",SUM(M247:Q247)+LARGE(R247:V247,1)&amp;"@",""))</f>
        <v/>
      </c>
      <c r="J247" s="186" t="str">
        <f>IF(表格1[[#This Row],[中(M)]]="","",IF(表格1[[#This Row],[計分方式]]="4C+2X",SUM(M247:Q247)+LARGE(R247:W247,1)+LARGE(R247:W247,2)&amp;"@",""))</f>
        <v/>
      </c>
      <c r="K247" s="186" t="str">
        <f>IF(表格1[[#This Row],[中(M)]]="","",IF(表格1[[#This Row],[計分方式]]="Best5",LARGE((N247,O247,P247,Q247,R247,S247,T247,U247,V247),1)+LARGE((N247,O247,P247,Q247,R247,S247,T247,U247,V247),2)+LARGE((N247,O247,P247,Q247,R247,S247,T247,U247,V247),3)+LARGE((N247,O247,P247,Q247,R247,S247,T247,U247,V247),4)+LARGE((N247,O247,P247,Q247,R247,S247,T247,U247,V247),5)&amp;"@",""))</f>
        <v/>
      </c>
      <c r="L247" s="186" t="str">
        <f>IF(表格1[[#This Row],[中(M)]]="","",IF(表格1[[#This Row],[計分方式]]="Best6",LARGE((N247,O247,P247,Q247,R247,S247,T247,U247,V247),1)+LARGE((N247,O247,P247,Q247,R247,S247,T247,U247,V247),2)+LARGE((N247,O247,P247,Q247,R247,S247,T247,U247,V247),3)+LARGE((N247,O247,P247,Q247,R247,S247,T247,U247,V247),4)+LARGE((N247,O247,P247,Q247,R247,S247,T247,U247,V247),5)+LARGE((N247,O247,P247,Q247,R247,S247,T247,U247,V247),6)&amp;"@",""))</f>
        <v/>
      </c>
      <c r="M247" s="7">
        <v>48</v>
      </c>
      <c r="N247" s="7"/>
      <c r="O247" s="7"/>
      <c r="P247" s="7"/>
      <c r="Q247" s="7"/>
      <c r="R247" s="7"/>
      <c r="S247" s="7"/>
      <c r="T247" s="7"/>
      <c r="U247" s="7"/>
      <c r="V247" s="7"/>
      <c r="W247" s="186" t="str">
        <f>IF(表格1[[#This Row],[中(LQ)]]="","",IF(表格1[[#This Row],[計分方式]]="4C+1X",SUM(AA247:AE247)+LARGE(AF247:AJ247,1)&amp;"@",""))</f>
        <v/>
      </c>
      <c r="X247" s="186" t="str">
        <f>IF(表格1[[#This Row],[中(LQ)]]="","",IF(表格1[[#This Row],[計分方式]]="4C+2X",SUM(AA247:AE247)+LARGE(AF247:AJ247,1)+LARGE(AF247:AJ247,2)&amp;"@",""))</f>
        <v/>
      </c>
      <c r="Y247" s="186" t="str">
        <f>IF(表格1[[#This Row],[中(LQ)]]="","",IF(表格1[[#This Row],[計分方式]]="Best5",LARGE((AB247,AC247,AD247,AE247,AF247,AG247,AH247,AI247,AJ247),1)+LARGE((AB247,AC247,AD247,AE247,AF247,AG247,AH247,AI247,AJ247),2)+LARGE((AB247,AC247,AD247,AE247,AF247,AG247,AH247,AI247,AJ247),3)+LARGE((AB247,AC247,AD247,AE247,AF247,AG247,AH247,AI247,AJ247),4)+LARGE((AB247,AC247,AD247,AE247,AF247,AG247,AH247,AI247,AJ247),5)&amp;"@",""))</f>
        <v/>
      </c>
      <c r="Z247" s="186" t="str">
        <f>IF(表格1[[#This Row],[中(LQ)]]="","",IF(表格1[[#This Row],[計分方式]]="Best6",LARGE((AB247,AC247,AD247,AE247,AF247,AG247,AH247,AI247,AJ247),1)+LARGE((AB247,AC247,AD247,AE247,AF247,AG247,AH247,AI247,AJ247),2)+LARGE((AB247,AC247,AD247,AE247,AF247,AG247,AH247,AI247,AJ247),3)+LARGE((AB247,AC247,AD247,AE247,AF247,AG247,AH247,AI247,AJ247),4)+LARGE((AB247,AC247,AD247,AE247,AF247,AG247,AH247,AI247,AJ247),5)+LARGE((AB247,AC247,AD247,AE247,AF247,AG247,AH247,AI247,AJ247),6)&amp;"@",""))</f>
        <v/>
      </c>
      <c r="AA247" s="7">
        <v>47</v>
      </c>
      <c r="AB247" s="7"/>
      <c r="AC247" s="7"/>
      <c r="AD247" s="7"/>
      <c r="AE247" s="7"/>
      <c r="AF247" s="7"/>
      <c r="AG247" s="7"/>
      <c r="AH247" s="7"/>
      <c r="AI247" s="7"/>
      <c r="AJ247" s="7"/>
      <c r="AK247" s="161" t="s">
        <v>967</v>
      </c>
    </row>
    <row r="248" spans="1:37" s="162" customFormat="1" ht="62">
      <c r="A248" s="51" t="s">
        <v>968</v>
      </c>
      <c r="B248" s="52" t="s">
        <v>820</v>
      </c>
      <c r="C248" s="52" t="s">
        <v>969</v>
      </c>
      <c r="D248" s="160" t="s">
        <v>970</v>
      </c>
      <c r="E248" s="7" t="s">
        <v>73</v>
      </c>
      <c r="F248" s="7">
        <v>31</v>
      </c>
      <c r="G248" s="7" t="s">
        <v>126</v>
      </c>
      <c r="H248" s="7"/>
      <c r="I248" s="186" t="str">
        <f>IF(表格1[[#This Row],[中(M)]]="","",IF(表格1[[#This Row],[計分方式]]="4C+1X",SUM(M248:Q248)+LARGE(R248:V248,1)&amp;"@",""))</f>
        <v/>
      </c>
      <c r="J248" s="186" t="str">
        <f>IF(表格1[[#This Row],[中(M)]]="","",IF(表格1[[#This Row],[計分方式]]="4C+2X",SUM(M248:Q248)+LARGE(R248:W248,1)+LARGE(R248:W248,2)&amp;"@",""))</f>
        <v/>
      </c>
      <c r="K248" s="186" t="str">
        <f>IF(表格1[[#This Row],[中(M)]]="","",IF(表格1[[#This Row],[計分方式]]="Best5",LARGE((N248,O248,P248,Q248,R248,S248,T248,U248,V248),1)+LARGE((N248,O248,P248,Q248,R248,S248,T248,U248,V248),2)+LARGE((N248,O248,P248,Q248,R248,S248,T248,U248,V248),3)+LARGE((N248,O248,P248,Q248,R248,S248,T248,U248,V248),4)+LARGE((N248,O248,P248,Q248,R248,S248,T248,U248,V248),5)&amp;"@",""))</f>
        <v/>
      </c>
      <c r="L248" s="186" t="str">
        <f>IF(表格1[[#This Row],[中(M)]]="","",IF(表格1[[#This Row],[計分方式]]="Best6",LARGE((N248,O248,P248,Q248,R248,S248,T248,U248,V248),1)+LARGE((N248,O248,P248,Q248,R248,S248,T248,U248,V248),2)+LARGE((N248,O248,P248,Q248,R248,S248,T248,U248,V248),3)+LARGE((N248,O248,P248,Q248,R248,S248,T248,U248,V248),4)+LARGE((N248,O248,P248,Q248,R248,S248,T248,U248,V248),5)+LARGE((N248,O248,P248,Q248,R248,S248,T248,U248,V248),6)&amp;"@",""))</f>
        <v/>
      </c>
      <c r="M248" s="7">
        <v>50</v>
      </c>
      <c r="N248" s="7"/>
      <c r="O248" s="7"/>
      <c r="P248" s="7"/>
      <c r="Q248" s="7"/>
      <c r="R248" s="7"/>
      <c r="S248" s="7"/>
      <c r="T248" s="7"/>
      <c r="U248" s="7"/>
      <c r="V248" s="7"/>
      <c r="W248" s="186" t="str">
        <f>IF(表格1[[#This Row],[中(LQ)]]="","",IF(表格1[[#This Row],[計分方式]]="4C+1X",SUM(AA248:AE248)+LARGE(AF248:AJ248,1)&amp;"@",""))</f>
        <v/>
      </c>
      <c r="X248" s="186" t="str">
        <f>IF(表格1[[#This Row],[中(LQ)]]="","",IF(表格1[[#This Row],[計分方式]]="4C+2X",SUM(AA248:AE248)+LARGE(AF248:AJ248,1)+LARGE(AF248:AJ248,2)&amp;"@",""))</f>
        <v/>
      </c>
      <c r="Y248" s="186" t="str">
        <f>IF(表格1[[#This Row],[中(LQ)]]="","",IF(表格1[[#This Row],[計分方式]]="Best5",LARGE((AB248,AC248,AD248,AE248,AF248,AG248,AH248,AI248,AJ248),1)+LARGE((AB248,AC248,AD248,AE248,AF248,AG248,AH248,AI248,AJ248),2)+LARGE((AB248,AC248,AD248,AE248,AF248,AG248,AH248,AI248,AJ248),3)+LARGE((AB248,AC248,AD248,AE248,AF248,AG248,AH248,AI248,AJ248),4)+LARGE((AB248,AC248,AD248,AE248,AF248,AG248,AH248,AI248,AJ248),5)&amp;"@",""))</f>
        <v/>
      </c>
      <c r="Z248" s="186" t="str">
        <f>IF(表格1[[#This Row],[中(LQ)]]="","",IF(表格1[[#This Row],[計分方式]]="Best6",LARGE((AB248,AC248,AD248,AE248,AF248,AG248,AH248,AI248,AJ248),1)+LARGE((AB248,AC248,AD248,AE248,AF248,AG248,AH248,AI248,AJ248),2)+LARGE((AB248,AC248,AD248,AE248,AF248,AG248,AH248,AI248,AJ248),3)+LARGE((AB248,AC248,AD248,AE248,AF248,AG248,AH248,AI248,AJ248),4)+LARGE((AB248,AC248,AD248,AE248,AF248,AG248,AH248,AI248,AJ248),5)+LARGE((AB248,AC248,AD248,AE248,AF248,AG248,AH248,AI248,AJ248),6)&amp;"@",""))</f>
        <v/>
      </c>
      <c r="AA248" s="7">
        <v>50</v>
      </c>
      <c r="AB248" s="7"/>
      <c r="AC248" s="7"/>
      <c r="AD248" s="7"/>
      <c r="AE248" s="7"/>
      <c r="AF248" s="7"/>
      <c r="AG248" s="7"/>
      <c r="AH248" s="7"/>
      <c r="AI248" s="7"/>
      <c r="AJ248" s="7"/>
      <c r="AK248" s="161" t="s">
        <v>1657</v>
      </c>
    </row>
    <row r="249" spans="1:37" s="162" customFormat="1" ht="82.25" customHeight="1">
      <c r="A249" s="51" t="s">
        <v>971</v>
      </c>
      <c r="B249" s="52" t="s">
        <v>820</v>
      </c>
      <c r="C249" s="52" t="s">
        <v>972</v>
      </c>
      <c r="D249" s="160" t="s">
        <v>973</v>
      </c>
      <c r="E249" s="7" t="s">
        <v>74</v>
      </c>
      <c r="F249" s="7">
        <v>305</v>
      </c>
      <c r="G249" s="7" t="s">
        <v>361</v>
      </c>
      <c r="H249" s="7"/>
      <c r="I249" s="186" t="str">
        <f>IF(表格1[[#This Row],[中(M)]]="","",IF(表格1[[#This Row],[計分方式]]="4C+1X",SUM(M249:Q249)+LARGE(R249:V249,1)&amp;"@",""))</f>
        <v/>
      </c>
      <c r="J249" s="186" t="str">
        <f>IF(表格1[[#This Row],[中(M)]]="","",IF(表格1[[#This Row],[計分方式]]="4C+2X",SUM(M249:Q249)+LARGE(R249:W249,1)+LARGE(R249:W249,2)&amp;"@",""))</f>
        <v/>
      </c>
      <c r="K249" s="186" t="str">
        <f>IF(表格1[[#This Row],[中(M)]]="","",IF(表格1[[#This Row],[計分方式]]="Best5",LARGE((N249,O249,P249,Q249,R249,S249,T249,U249,V249),1)+LARGE((N249,O249,P249,Q249,R249,S249,T249,U249,V249),2)+LARGE((N249,O249,P249,Q249,R249,S249,T249,U249,V249),3)+LARGE((N249,O249,P249,Q249,R249,S249,T249,U249,V249),4)+LARGE((N249,O249,P249,Q249,R249,S249,T249,U249,V249),5)&amp;"@",""))</f>
        <v/>
      </c>
      <c r="L249" s="186" t="str">
        <f>IF(表格1[[#This Row],[中(M)]]="","",IF(表格1[[#This Row],[計分方式]]="Best6",LARGE((N249,O249,P249,Q249,R249,S249,T249,U249,V249),1)+LARGE((N249,O249,P249,Q249,R249,S249,T249,U249,V249),2)+LARGE((N249,O249,P249,Q249,R249,S249,T249,U249,V249),3)+LARGE((N249,O249,P249,Q249,R249,S249,T249,U249,V249),4)+LARGE((N249,O249,P249,Q249,R249,S249,T249,U249,V249),5)+LARGE((N249,O249,P249,Q249,R249,S249,T249,U249,V249),6)&amp;"@",""))</f>
        <v/>
      </c>
      <c r="M249" s="7">
        <v>41</v>
      </c>
      <c r="N249" s="7"/>
      <c r="O249" s="7"/>
      <c r="P249" s="7"/>
      <c r="Q249" s="7"/>
      <c r="R249" s="7"/>
      <c r="S249" s="7"/>
      <c r="T249" s="7"/>
      <c r="U249" s="7"/>
      <c r="V249" s="7"/>
      <c r="W249" s="186" t="str">
        <f>IF(表格1[[#This Row],[中(LQ)]]="","",IF(表格1[[#This Row],[計分方式]]="4C+1X",SUM(AA249:AE249)+LARGE(AF249:AJ249,1)&amp;"@",""))</f>
        <v/>
      </c>
      <c r="X249" s="186" t="str">
        <f>IF(表格1[[#This Row],[中(LQ)]]="","",IF(表格1[[#This Row],[計分方式]]="4C+2X",SUM(AA249:AE249)+LARGE(AF249:AJ249,1)+LARGE(AF249:AJ249,2)&amp;"@",""))</f>
        <v/>
      </c>
      <c r="Y249" s="186" t="str">
        <f>IF(表格1[[#This Row],[中(LQ)]]="","",IF(表格1[[#This Row],[計分方式]]="Best5",LARGE((AB249,AC249,AD249,AE249,AF249,AG249,AH249,AI249,AJ249),1)+LARGE((AB249,AC249,AD249,AE249,AF249,AG249,AH249,AI249,AJ249),2)+LARGE((AB249,AC249,AD249,AE249,AF249,AG249,AH249,AI249,AJ249),3)+LARGE((AB249,AC249,AD249,AE249,AF249,AG249,AH249,AI249,AJ249),4)+LARGE((AB249,AC249,AD249,AE249,AF249,AG249,AH249,AI249,AJ249),5)&amp;"@",""))</f>
        <v/>
      </c>
      <c r="Z249" s="186" t="str">
        <f>IF(表格1[[#This Row],[中(LQ)]]="","",IF(表格1[[#This Row],[計分方式]]="Best6",LARGE((AB249,AC249,AD249,AE249,AF249,AG249,AH249,AI249,AJ249),1)+LARGE((AB249,AC249,AD249,AE249,AF249,AG249,AH249,AI249,AJ249),2)+LARGE((AB249,AC249,AD249,AE249,AF249,AG249,AH249,AI249,AJ249),3)+LARGE((AB249,AC249,AD249,AE249,AF249,AG249,AH249,AI249,AJ249),4)+LARGE((AB249,AC249,AD249,AE249,AF249,AG249,AH249,AI249,AJ249),5)+LARGE((AB249,AC249,AD249,AE249,AF249,AG249,AH249,AI249,AJ249),6)&amp;"@",""))</f>
        <v/>
      </c>
      <c r="AA249" s="7">
        <v>38</v>
      </c>
      <c r="AB249" s="7"/>
      <c r="AC249" s="7"/>
      <c r="AD249" s="7"/>
      <c r="AE249" s="7"/>
      <c r="AF249" s="7"/>
      <c r="AG249" s="7"/>
      <c r="AH249" s="7"/>
      <c r="AI249" s="7"/>
      <c r="AJ249" s="7"/>
      <c r="AK249" s="161" t="s">
        <v>1658</v>
      </c>
    </row>
    <row r="250" spans="1:37" s="162" customFormat="1" ht="55.25" customHeight="1">
      <c r="A250" s="51" t="s">
        <v>974</v>
      </c>
      <c r="B250" s="52" t="s">
        <v>820</v>
      </c>
      <c r="C250" s="52" t="s">
        <v>975</v>
      </c>
      <c r="D250" s="160" t="s">
        <v>976</v>
      </c>
      <c r="E250" s="7" t="s">
        <v>73</v>
      </c>
      <c r="F250" s="7">
        <v>35</v>
      </c>
      <c r="G250" s="7" t="s">
        <v>361</v>
      </c>
      <c r="H250" s="7"/>
      <c r="I250" s="186" t="str">
        <f>IF(表格1[[#This Row],[中(M)]]="","",IF(表格1[[#This Row],[計分方式]]="4C+1X",SUM(M250:Q250)+LARGE(R250:V250,1)&amp;"@",""))</f>
        <v/>
      </c>
      <c r="J250" s="186" t="str">
        <f>IF(表格1[[#This Row],[中(M)]]="","",IF(表格1[[#This Row],[計分方式]]="4C+2X",SUM(M250:Q250)+LARGE(R250:W250,1)+LARGE(R250:W250,2)&amp;"@",""))</f>
        <v/>
      </c>
      <c r="K250" s="186" t="str">
        <f>IF(表格1[[#This Row],[中(M)]]="","",IF(表格1[[#This Row],[計分方式]]="Best5",LARGE((N250,O250,P250,Q250,R250,S250,T250,U250,V250),1)+LARGE((N250,O250,P250,Q250,R250,S250,T250,U250,V250),2)+LARGE((N250,O250,P250,Q250,R250,S250,T250,U250,V250),3)+LARGE((N250,O250,P250,Q250,R250,S250,T250,U250,V250),4)+LARGE((N250,O250,P250,Q250,R250,S250,T250,U250,V250),5)&amp;"@",""))</f>
        <v/>
      </c>
      <c r="L250" s="186" t="str">
        <f>IF(表格1[[#This Row],[中(M)]]="","",IF(表格1[[#This Row],[計分方式]]="Best6",LARGE((N250,O250,P250,Q250,R250,S250,T250,U250,V250),1)+LARGE((N250,O250,P250,Q250,R250,S250,T250,U250,V250),2)+LARGE((N250,O250,P250,Q250,R250,S250,T250,U250,V250),3)+LARGE((N250,O250,P250,Q250,R250,S250,T250,U250,V250),4)+LARGE((N250,O250,P250,Q250,R250,S250,T250,U250,V250),5)+LARGE((N250,O250,P250,Q250,R250,S250,T250,U250,V250),6)&amp;"@",""))</f>
        <v/>
      </c>
      <c r="M250" s="7">
        <v>28</v>
      </c>
      <c r="N250" s="7"/>
      <c r="O250" s="7"/>
      <c r="P250" s="7"/>
      <c r="Q250" s="7"/>
      <c r="R250" s="7"/>
      <c r="S250" s="7"/>
      <c r="T250" s="7"/>
      <c r="U250" s="7"/>
      <c r="V250" s="7"/>
      <c r="W250" s="186" t="str">
        <f>IF(表格1[[#This Row],[中(LQ)]]="","",IF(表格1[[#This Row],[計分方式]]="4C+1X",SUM(AA250:AE250)+LARGE(AF250:AJ250,1)&amp;"@",""))</f>
        <v/>
      </c>
      <c r="X250" s="186" t="str">
        <f>IF(表格1[[#This Row],[中(LQ)]]="","",IF(表格1[[#This Row],[計分方式]]="4C+2X",SUM(AA250:AE250)+LARGE(AF250:AJ250,1)+LARGE(AF250:AJ250,2)&amp;"@",""))</f>
        <v/>
      </c>
      <c r="Y250" s="186" t="str">
        <f>IF(表格1[[#This Row],[中(LQ)]]="","",IF(表格1[[#This Row],[計分方式]]="Best5",LARGE((AB250,AC250,AD250,AE250,AF250,AG250,AH250,AI250,AJ250),1)+LARGE((AB250,AC250,AD250,AE250,AF250,AG250,AH250,AI250,AJ250),2)+LARGE((AB250,AC250,AD250,AE250,AF250,AG250,AH250,AI250,AJ250),3)+LARGE((AB250,AC250,AD250,AE250,AF250,AG250,AH250,AI250,AJ250),4)+LARGE((AB250,AC250,AD250,AE250,AF250,AG250,AH250,AI250,AJ250),5)&amp;"@",""))</f>
        <v/>
      </c>
      <c r="Z250" s="186" t="str">
        <f>IF(表格1[[#This Row],[中(LQ)]]="","",IF(表格1[[#This Row],[計分方式]]="Best6",LARGE((AB250,AC250,AD250,AE250,AF250,AG250,AH250,AI250,AJ250),1)+LARGE((AB250,AC250,AD250,AE250,AF250,AG250,AH250,AI250,AJ250),2)+LARGE((AB250,AC250,AD250,AE250,AF250,AG250,AH250,AI250,AJ250),3)+LARGE((AB250,AC250,AD250,AE250,AF250,AG250,AH250,AI250,AJ250),4)+LARGE((AB250,AC250,AD250,AE250,AF250,AG250,AH250,AI250,AJ250),5)+LARGE((AB250,AC250,AD250,AE250,AF250,AG250,AH250,AI250,AJ250),6)&amp;"@",""))</f>
        <v/>
      </c>
      <c r="AA250" s="7">
        <v>28</v>
      </c>
      <c r="AB250" s="7"/>
      <c r="AC250" s="7"/>
      <c r="AD250" s="7"/>
      <c r="AE250" s="7"/>
      <c r="AF250" s="7"/>
      <c r="AG250" s="7"/>
      <c r="AH250" s="7"/>
      <c r="AI250" s="7"/>
      <c r="AJ250" s="7"/>
      <c r="AK250" s="161" t="s">
        <v>1659</v>
      </c>
    </row>
    <row r="251" spans="1:37" s="162" customFormat="1" ht="55.25" customHeight="1">
      <c r="A251" s="51" t="s">
        <v>977</v>
      </c>
      <c r="B251" s="52" t="s">
        <v>820</v>
      </c>
      <c r="C251" s="52" t="s">
        <v>1501</v>
      </c>
      <c r="D251" s="160" t="s">
        <v>1502</v>
      </c>
      <c r="E251" s="7" t="s">
        <v>73</v>
      </c>
      <c r="F251" s="7" t="s">
        <v>980</v>
      </c>
      <c r="G251" s="7" t="s">
        <v>361</v>
      </c>
      <c r="H251" s="7"/>
      <c r="I251" s="186" t="str">
        <f>IF(表格1[[#This Row],[中(M)]]="","",IF(表格1[[#This Row],[計分方式]]="4C+1X",SUM(M251:Q251)+LARGE(R251:V251,1)&amp;"@",""))</f>
        <v/>
      </c>
      <c r="J251" s="186" t="str">
        <f>IF(表格1[[#This Row],[中(M)]]="","",IF(表格1[[#This Row],[計分方式]]="4C+2X",SUM(M251:Q251)+LARGE(R251:W251,1)+LARGE(R251:W251,2)&amp;"@",""))</f>
        <v/>
      </c>
      <c r="K251" s="186" t="str">
        <f>IF(表格1[[#This Row],[中(M)]]="","",IF(表格1[[#This Row],[計分方式]]="Best5",LARGE((N251,O251,P251,Q251,R251,S251,T251,U251,V251),1)+LARGE((N251,O251,P251,Q251,R251,S251,T251,U251,V251),2)+LARGE((N251,O251,P251,Q251,R251,S251,T251,U251,V251),3)+LARGE((N251,O251,P251,Q251,R251,S251,T251,U251,V251),4)+LARGE((N251,O251,P251,Q251,R251,S251,T251,U251,V251),5)&amp;"@",""))</f>
        <v/>
      </c>
      <c r="L251" s="186" t="str">
        <f>IF(表格1[[#This Row],[中(M)]]="","",IF(表格1[[#This Row],[計分方式]]="Best6",LARGE((N251,O251,P251,Q251,R251,S251,T251,U251,V251),1)+LARGE((N251,O251,P251,Q251,R251,S251,T251,U251,V251),2)+LARGE((N251,O251,P251,Q251,R251,S251,T251,U251,V251),3)+LARGE((N251,O251,P251,Q251,R251,S251,T251,U251,V251),4)+LARGE((N251,O251,P251,Q251,R251,S251,T251,U251,V251),5)+LARGE((N251,O251,P251,Q251,R251,S251,T251,U251,V251),6)&amp;"@",""))</f>
        <v/>
      </c>
      <c r="M251" s="7">
        <v>31</v>
      </c>
      <c r="N251" s="7"/>
      <c r="O251" s="7"/>
      <c r="P251" s="7"/>
      <c r="Q251" s="7"/>
      <c r="R251" s="7"/>
      <c r="S251" s="7"/>
      <c r="T251" s="7"/>
      <c r="U251" s="7"/>
      <c r="V251" s="7"/>
      <c r="W251" s="186" t="str">
        <f>IF(表格1[[#This Row],[中(LQ)]]="","",IF(表格1[[#This Row],[計分方式]]="4C+1X",SUM(AA251:AE251)+LARGE(AF251:AJ251,1)&amp;"@",""))</f>
        <v/>
      </c>
      <c r="X251" s="186" t="str">
        <f>IF(表格1[[#This Row],[中(LQ)]]="","",IF(表格1[[#This Row],[計分方式]]="4C+2X",SUM(AA251:AE251)+LARGE(AF251:AJ251,1)+LARGE(AF251:AJ251,2)&amp;"@",""))</f>
        <v/>
      </c>
      <c r="Y251" s="186" t="str">
        <f>IF(表格1[[#This Row],[中(LQ)]]="","",IF(表格1[[#This Row],[計分方式]]="Best5",LARGE((AB251,AC251,AD251,AE251,AF251,AG251,AH251,AI251,AJ251),1)+LARGE((AB251,AC251,AD251,AE251,AF251,AG251,AH251,AI251,AJ251),2)+LARGE((AB251,AC251,AD251,AE251,AF251,AG251,AH251,AI251,AJ251),3)+LARGE((AB251,AC251,AD251,AE251,AF251,AG251,AH251,AI251,AJ251),4)+LARGE((AB251,AC251,AD251,AE251,AF251,AG251,AH251,AI251,AJ251),5)&amp;"@",""))</f>
        <v/>
      </c>
      <c r="Z251" s="186" t="str">
        <f>IF(表格1[[#This Row],[中(LQ)]]="","",IF(表格1[[#This Row],[計分方式]]="Best6",LARGE((AB251,AC251,AD251,AE251,AF251,AG251,AH251,AI251,AJ251),1)+LARGE((AB251,AC251,AD251,AE251,AF251,AG251,AH251,AI251,AJ251),2)+LARGE((AB251,AC251,AD251,AE251,AF251,AG251,AH251,AI251,AJ251),3)+LARGE((AB251,AC251,AD251,AE251,AF251,AG251,AH251,AI251,AJ251),4)+LARGE((AB251,AC251,AD251,AE251,AF251,AG251,AH251,AI251,AJ251),5)+LARGE((AB251,AC251,AD251,AE251,AF251,AG251,AH251,AI251,AJ251),6)&amp;"@",""))</f>
        <v/>
      </c>
      <c r="AA251" s="7">
        <v>29</v>
      </c>
      <c r="AB251" s="7"/>
      <c r="AC251" s="7"/>
      <c r="AD251" s="7"/>
      <c r="AE251" s="7"/>
      <c r="AF251" s="7"/>
      <c r="AG251" s="7"/>
      <c r="AH251" s="7"/>
      <c r="AI251" s="7"/>
      <c r="AJ251" s="7"/>
      <c r="AK251" s="161" t="s">
        <v>981</v>
      </c>
    </row>
    <row r="252" spans="1:37" s="162" customFormat="1" ht="55.25" customHeight="1">
      <c r="A252" s="51" t="s">
        <v>982</v>
      </c>
      <c r="B252" s="52" t="s">
        <v>820</v>
      </c>
      <c r="C252" s="52" t="s">
        <v>983</v>
      </c>
      <c r="D252" s="160" t="s">
        <v>984</v>
      </c>
      <c r="E252" s="7" t="s">
        <v>73</v>
      </c>
      <c r="F252" s="7">
        <v>38</v>
      </c>
      <c r="G252" s="7" t="s">
        <v>337</v>
      </c>
      <c r="H252" s="7"/>
      <c r="I252" s="186" t="str">
        <f>IF(表格1[[#This Row],[中(M)]]="","",IF(表格1[[#This Row],[計分方式]]="4C+1X",SUM(M252:Q252)+LARGE(R252:V252,1)&amp;"@",""))</f>
        <v/>
      </c>
      <c r="J252" s="186" t="str">
        <f>IF(表格1[[#This Row],[中(M)]]="","",IF(表格1[[#This Row],[計分方式]]="4C+2X",SUM(M252:Q252)+LARGE(R252:W252,1)+LARGE(R252:W252,2)&amp;"@",""))</f>
        <v/>
      </c>
      <c r="K252" s="186" t="str">
        <f>IF(表格1[[#This Row],[中(M)]]="","",IF(表格1[[#This Row],[計分方式]]="Best5",LARGE((N252,O252,P252,Q252,R252,S252,T252,U252,V252),1)+LARGE((N252,O252,P252,Q252,R252,S252,T252,U252,V252),2)+LARGE((N252,O252,P252,Q252,R252,S252,T252,U252,V252),3)+LARGE((N252,O252,P252,Q252,R252,S252,T252,U252,V252),4)+LARGE((N252,O252,P252,Q252,R252,S252,T252,U252,V252),5)&amp;"@",""))</f>
        <v/>
      </c>
      <c r="L252" s="186" t="str">
        <f>IF(表格1[[#This Row],[中(M)]]="","",IF(表格1[[#This Row],[計分方式]]="Best6",LARGE((N252,O252,P252,Q252,R252,S252,T252,U252,V252),1)+LARGE((N252,O252,P252,Q252,R252,S252,T252,U252,V252),2)+LARGE((N252,O252,P252,Q252,R252,S252,T252,U252,V252),3)+LARGE((N252,O252,P252,Q252,R252,S252,T252,U252,V252),4)+LARGE((N252,O252,P252,Q252,R252,S252,T252,U252,V252),5)+LARGE((N252,O252,P252,Q252,R252,S252,T252,U252,V252),6)&amp;"@",""))</f>
        <v/>
      </c>
      <c r="M252" s="7">
        <v>41</v>
      </c>
      <c r="N252" s="7"/>
      <c r="O252" s="7"/>
      <c r="P252" s="7"/>
      <c r="Q252" s="7"/>
      <c r="R252" s="7"/>
      <c r="S252" s="7"/>
      <c r="T252" s="7"/>
      <c r="U252" s="7"/>
      <c r="V252" s="7"/>
      <c r="W252" s="186" t="str">
        <f>IF(表格1[[#This Row],[中(LQ)]]="","",IF(表格1[[#This Row],[計分方式]]="4C+1X",SUM(AA252:AE252)+LARGE(AF252:AJ252,1)&amp;"@",""))</f>
        <v/>
      </c>
      <c r="X252" s="186" t="str">
        <f>IF(表格1[[#This Row],[中(LQ)]]="","",IF(表格1[[#This Row],[計分方式]]="4C+2X",SUM(AA252:AE252)+LARGE(AF252:AJ252,1)+LARGE(AF252:AJ252,2)&amp;"@",""))</f>
        <v/>
      </c>
      <c r="Y252" s="186" t="str">
        <f>IF(表格1[[#This Row],[中(LQ)]]="","",IF(表格1[[#This Row],[計分方式]]="Best5",LARGE((AB252,AC252,AD252,AE252,AF252,AG252,AH252,AI252,AJ252),1)+LARGE((AB252,AC252,AD252,AE252,AF252,AG252,AH252,AI252,AJ252),2)+LARGE((AB252,AC252,AD252,AE252,AF252,AG252,AH252,AI252,AJ252),3)+LARGE((AB252,AC252,AD252,AE252,AF252,AG252,AH252,AI252,AJ252),4)+LARGE((AB252,AC252,AD252,AE252,AF252,AG252,AH252,AI252,AJ252),5)&amp;"@",""))</f>
        <v/>
      </c>
      <c r="Z252" s="186" t="str">
        <f>IF(表格1[[#This Row],[中(LQ)]]="","",IF(表格1[[#This Row],[計分方式]]="Best6",LARGE((AB252,AC252,AD252,AE252,AF252,AG252,AH252,AI252,AJ252),1)+LARGE((AB252,AC252,AD252,AE252,AF252,AG252,AH252,AI252,AJ252),2)+LARGE((AB252,AC252,AD252,AE252,AF252,AG252,AH252,AI252,AJ252),3)+LARGE((AB252,AC252,AD252,AE252,AF252,AG252,AH252,AI252,AJ252),4)+LARGE((AB252,AC252,AD252,AE252,AF252,AG252,AH252,AI252,AJ252),5)+LARGE((AB252,AC252,AD252,AE252,AF252,AG252,AH252,AI252,AJ252),6)&amp;"@",""))</f>
        <v/>
      </c>
      <c r="AA252" s="7">
        <v>39</v>
      </c>
      <c r="AB252" s="7"/>
      <c r="AC252" s="7"/>
      <c r="AD252" s="7"/>
      <c r="AE252" s="7"/>
      <c r="AF252" s="7"/>
      <c r="AG252" s="7"/>
      <c r="AH252" s="7"/>
      <c r="AI252" s="7"/>
      <c r="AJ252" s="7"/>
      <c r="AK252" s="161" t="s">
        <v>985</v>
      </c>
    </row>
    <row r="253" spans="1:37" s="162" customFormat="1" ht="55.25" customHeight="1">
      <c r="A253" s="51" t="s">
        <v>986</v>
      </c>
      <c r="B253" s="52" t="s">
        <v>820</v>
      </c>
      <c r="C253" s="52" t="s">
        <v>987</v>
      </c>
      <c r="D253" s="160" t="s">
        <v>988</v>
      </c>
      <c r="E253" s="7" t="s">
        <v>73</v>
      </c>
      <c r="F253" s="7">
        <v>18</v>
      </c>
      <c r="G253" s="7" t="s">
        <v>361</v>
      </c>
      <c r="H253" s="7"/>
      <c r="I253" s="186" t="str">
        <f>IF(表格1[[#This Row],[中(M)]]="","",IF(表格1[[#This Row],[計分方式]]="4C+1X",SUM(M253:Q253)+LARGE(R253:V253,1)&amp;"@",""))</f>
        <v/>
      </c>
      <c r="J253" s="186" t="str">
        <f>IF(表格1[[#This Row],[中(M)]]="","",IF(表格1[[#This Row],[計分方式]]="4C+2X",SUM(M253:Q253)+LARGE(R253:W253,1)+LARGE(R253:W253,2)&amp;"@",""))</f>
        <v/>
      </c>
      <c r="K253" s="186" t="str">
        <f>IF(表格1[[#This Row],[中(M)]]="","",IF(表格1[[#This Row],[計分方式]]="Best5",LARGE((N253,O253,P253,Q253,R253,S253,T253,U253,V253),1)+LARGE((N253,O253,P253,Q253,R253,S253,T253,U253,V253),2)+LARGE((N253,O253,P253,Q253,R253,S253,T253,U253,V253),3)+LARGE((N253,O253,P253,Q253,R253,S253,T253,U253,V253),4)+LARGE((N253,O253,P253,Q253,R253,S253,T253,U253,V253),5)&amp;"@",""))</f>
        <v/>
      </c>
      <c r="L253" s="186" t="str">
        <f>IF(表格1[[#This Row],[中(M)]]="","",IF(表格1[[#This Row],[計分方式]]="Best6",LARGE((N253,O253,P253,Q253,R253,S253,T253,U253,V253),1)+LARGE((N253,O253,P253,Q253,R253,S253,T253,U253,V253),2)+LARGE((N253,O253,P253,Q253,R253,S253,T253,U253,V253),3)+LARGE((N253,O253,P253,Q253,R253,S253,T253,U253,V253),4)+LARGE((N253,O253,P253,Q253,R253,S253,T253,U253,V253),5)+LARGE((N253,O253,P253,Q253,R253,S253,T253,U253,V253),6)&amp;"@",""))</f>
        <v/>
      </c>
      <c r="M253" s="7">
        <v>26</v>
      </c>
      <c r="N253" s="7"/>
      <c r="O253" s="7"/>
      <c r="P253" s="7"/>
      <c r="Q253" s="7"/>
      <c r="R253" s="7"/>
      <c r="S253" s="7"/>
      <c r="T253" s="7"/>
      <c r="U253" s="7"/>
      <c r="V253" s="7"/>
      <c r="W253" s="186" t="str">
        <f>IF(表格1[[#This Row],[中(LQ)]]="","",IF(表格1[[#This Row],[計分方式]]="4C+1X",SUM(AA253:AE253)+LARGE(AF253:AJ253,1)&amp;"@",""))</f>
        <v/>
      </c>
      <c r="X253" s="186" t="str">
        <f>IF(表格1[[#This Row],[中(LQ)]]="","",IF(表格1[[#This Row],[計分方式]]="4C+2X",SUM(AA253:AE253)+LARGE(AF253:AJ253,1)+LARGE(AF253:AJ253,2)&amp;"@",""))</f>
        <v/>
      </c>
      <c r="Y253" s="186" t="str">
        <f>IF(表格1[[#This Row],[中(LQ)]]="","",IF(表格1[[#This Row],[計分方式]]="Best5",LARGE((AB253,AC253,AD253,AE253,AF253,AG253,AH253,AI253,AJ253),1)+LARGE((AB253,AC253,AD253,AE253,AF253,AG253,AH253,AI253,AJ253),2)+LARGE((AB253,AC253,AD253,AE253,AF253,AG253,AH253,AI253,AJ253),3)+LARGE((AB253,AC253,AD253,AE253,AF253,AG253,AH253,AI253,AJ253),4)+LARGE((AB253,AC253,AD253,AE253,AF253,AG253,AH253,AI253,AJ253),5)&amp;"@",""))</f>
        <v/>
      </c>
      <c r="Z253" s="186" t="str">
        <f>IF(表格1[[#This Row],[中(LQ)]]="","",IF(表格1[[#This Row],[計分方式]]="Best6",LARGE((AB253,AC253,AD253,AE253,AF253,AG253,AH253,AI253,AJ253),1)+LARGE((AB253,AC253,AD253,AE253,AF253,AG253,AH253,AI253,AJ253),2)+LARGE((AB253,AC253,AD253,AE253,AF253,AG253,AH253,AI253,AJ253),3)+LARGE((AB253,AC253,AD253,AE253,AF253,AG253,AH253,AI253,AJ253),4)+LARGE((AB253,AC253,AD253,AE253,AF253,AG253,AH253,AI253,AJ253),5)+LARGE((AB253,AC253,AD253,AE253,AF253,AG253,AH253,AI253,AJ253),6)&amp;"@",""))</f>
        <v/>
      </c>
      <c r="AA253" s="7">
        <v>25</v>
      </c>
      <c r="AB253" s="7"/>
      <c r="AC253" s="7"/>
      <c r="AD253" s="7"/>
      <c r="AE253" s="7"/>
      <c r="AF253" s="7"/>
      <c r="AG253" s="7"/>
      <c r="AH253" s="7"/>
      <c r="AI253" s="7"/>
      <c r="AJ253" s="7"/>
      <c r="AK253" s="161" t="s">
        <v>989</v>
      </c>
    </row>
    <row r="254" spans="1:37" s="162" customFormat="1" ht="55.25" customHeight="1">
      <c r="A254" s="51" t="s">
        <v>990</v>
      </c>
      <c r="B254" s="52" t="s">
        <v>820</v>
      </c>
      <c r="C254" s="52" t="s">
        <v>991</v>
      </c>
      <c r="D254" s="160" t="s">
        <v>992</v>
      </c>
      <c r="E254" s="7" t="s">
        <v>73</v>
      </c>
      <c r="F254" s="7" t="s">
        <v>980</v>
      </c>
      <c r="G254" s="7" t="s">
        <v>361</v>
      </c>
      <c r="H254" s="7"/>
      <c r="I254" s="186" t="str">
        <f>IF(表格1[[#This Row],[中(M)]]="","",IF(表格1[[#This Row],[計分方式]]="4C+1X",SUM(M254:Q254)+LARGE(R254:V254,1)&amp;"@",""))</f>
        <v/>
      </c>
      <c r="J254" s="186" t="str">
        <f>IF(表格1[[#This Row],[中(M)]]="","",IF(表格1[[#This Row],[計分方式]]="4C+2X",SUM(M254:Q254)+LARGE(R254:W254,1)+LARGE(R254:W254,2)&amp;"@",""))</f>
        <v/>
      </c>
      <c r="K254" s="186" t="str">
        <f>IF(表格1[[#This Row],[中(M)]]="","",IF(表格1[[#This Row],[計分方式]]="Best5",LARGE((N254,O254,P254,Q254,R254,S254,T254,U254,V254),1)+LARGE((N254,O254,P254,Q254,R254,S254,T254,U254,V254),2)+LARGE((N254,O254,P254,Q254,R254,S254,T254,U254,V254),3)+LARGE((N254,O254,P254,Q254,R254,S254,T254,U254,V254),4)+LARGE((N254,O254,P254,Q254,R254,S254,T254,U254,V254),5)&amp;"@",""))</f>
        <v/>
      </c>
      <c r="L254" s="186" t="str">
        <f>IF(表格1[[#This Row],[中(M)]]="","",IF(表格1[[#This Row],[計分方式]]="Best6",LARGE((N254,O254,P254,Q254,R254,S254,T254,U254,V254),1)+LARGE((N254,O254,P254,Q254,R254,S254,T254,U254,V254),2)+LARGE((N254,O254,P254,Q254,R254,S254,T254,U254,V254),3)+LARGE((N254,O254,P254,Q254,R254,S254,T254,U254,V254),4)+LARGE((N254,O254,P254,Q254,R254,S254,T254,U254,V254),5)+LARGE((N254,O254,P254,Q254,R254,S254,T254,U254,V254),6)&amp;"@",""))</f>
        <v/>
      </c>
      <c r="M254" s="7">
        <v>25</v>
      </c>
      <c r="N254" s="7"/>
      <c r="O254" s="7"/>
      <c r="P254" s="7"/>
      <c r="Q254" s="7"/>
      <c r="R254" s="7"/>
      <c r="S254" s="7"/>
      <c r="T254" s="7"/>
      <c r="U254" s="7"/>
      <c r="V254" s="7"/>
      <c r="W254" s="186" t="str">
        <f>IF(表格1[[#This Row],[中(LQ)]]="","",IF(表格1[[#This Row],[計分方式]]="4C+1X",SUM(AA254:AE254)+LARGE(AF254:AJ254,1)&amp;"@",""))</f>
        <v/>
      </c>
      <c r="X254" s="186" t="str">
        <f>IF(表格1[[#This Row],[中(LQ)]]="","",IF(表格1[[#This Row],[計分方式]]="4C+2X",SUM(AA254:AE254)+LARGE(AF254:AJ254,1)+LARGE(AF254:AJ254,2)&amp;"@",""))</f>
        <v/>
      </c>
      <c r="Y254" s="186" t="str">
        <f>IF(表格1[[#This Row],[中(LQ)]]="","",IF(表格1[[#This Row],[計分方式]]="Best5",LARGE((AB254,AC254,AD254,AE254,AF254,AG254,AH254,AI254,AJ254),1)+LARGE((AB254,AC254,AD254,AE254,AF254,AG254,AH254,AI254,AJ254),2)+LARGE((AB254,AC254,AD254,AE254,AF254,AG254,AH254,AI254,AJ254),3)+LARGE((AB254,AC254,AD254,AE254,AF254,AG254,AH254,AI254,AJ254),4)+LARGE((AB254,AC254,AD254,AE254,AF254,AG254,AH254,AI254,AJ254),5)&amp;"@",""))</f>
        <v/>
      </c>
      <c r="Z254" s="186" t="str">
        <f>IF(表格1[[#This Row],[中(LQ)]]="","",IF(表格1[[#This Row],[計分方式]]="Best6",LARGE((AB254,AC254,AD254,AE254,AF254,AG254,AH254,AI254,AJ254),1)+LARGE((AB254,AC254,AD254,AE254,AF254,AG254,AH254,AI254,AJ254),2)+LARGE((AB254,AC254,AD254,AE254,AF254,AG254,AH254,AI254,AJ254),3)+LARGE((AB254,AC254,AD254,AE254,AF254,AG254,AH254,AI254,AJ254),4)+LARGE((AB254,AC254,AD254,AE254,AF254,AG254,AH254,AI254,AJ254),5)+LARGE((AB254,AC254,AD254,AE254,AF254,AG254,AH254,AI254,AJ254),6)&amp;"@",""))</f>
        <v/>
      </c>
      <c r="AA254" s="7">
        <v>24</v>
      </c>
      <c r="AB254" s="7"/>
      <c r="AC254" s="7"/>
      <c r="AD254" s="7"/>
      <c r="AE254" s="7"/>
      <c r="AF254" s="7"/>
      <c r="AG254" s="7"/>
      <c r="AH254" s="7"/>
      <c r="AI254" s="7"/>
      <c r="AJ254" s="7"/>
      <c r="AK254" s="161" t="s">
        <v>989</v>
      </c>
    </row>
    <row r="255" spans="1:37" s="162" customFormat="1" ht="55.25" customHeight="1">
      <c r="A255" s="51" t="s">
        <v>993</v>
      </c>
      <c r="B255" s="52" t="s">
        <v>66</v>
      </c>
      <c r="C255" s="52" t="s">
        <v>994</v>
      </c>
      <c r="D255" s="160" t="s">
        <v>995</v>
      </c>
      <c r="E255" s="7" t="s">
        <v>1742</v>
      </c>
      <c r="F255" s="7">
        <v>40</v>
      </c>
      <c r="G255" s="7" t="s">
        <v>361</v>
      </c>
      <c r="H255" s="7"/>
      <c r="I255" s="186" t="str">
        <f>IF(表格1[[#This Row],[中(M)]]="","",IF(表格1[[#This Row],[計分方式]]="4C+1X",SUM(M255:Q255)+LARGE(R255:V255,1)&amp;"@",""))</f>
        <v/>
      </c>
      <c r="J255" s="186" t="str">
        <f>IF(表格1[[#This Row],[中(M)]]="","",IF(表格1[[#This Row],[計分方式]]="4C+2X",SUM(M255:Q255)+LARGE(R255:W255,1)+LARGE(R255:W255,2)&amp;"@",""))</f>
        <v/>
      </c>
      <c r="K255" s="186" t="str">
        <f>IF(表格1[[#This Row],[中(M)]]="","",IF(表格1[[#This Row],[計分方式]]="Best5",LARGE((N255,O255,P255,Q255,R255,S255,T255,U255,V255),1)+LARGE((N255,O255,P255,Q255,R255,S255,T255,U255,V255),2)+LARGE((N255,O255,P255,Q255,R255,S255,T255,U255,V255),3)+LARGE((N255,O255,P255,Q255,R255,S255,T255,U255,V255),4)+LARGE((N255,O255,P255,Q255,R255,S255,T255,U255,V255),5)&amp;"@",""))</f>
        <v>21@</v>
      </c>
      <c r="L255" s="186" t="str">
        <f>IF(表格1[[#This Row],[中(M)]]="","",IF(表格1[[#This Row],[計分方式]]="Best6",LARGE((N255,O255,P255,Q255,R255,S255,T255,U255,V255),1)+LARGE((N255,O255,P255,Q255,R255,S255,T255,U255,V255),2)+LARGE((N255,O255,P255,Q255,R255,S255,T255,U255,V255),3)+LARGE((N255,O255,P255,Q255,R255,S255,T255,U255,V255),4)+LARGE((N255,O255,P255,Q255,R255,S255,T255,U255,V255),5)+LARGE((N255,O255,P255,Q255,R255,S255,T255,U255,V255),6)&amp;"@",""))</f>
        <v/>
      </c>
      <c r="M255" s="7">
        <v>25.8</v>
      </c>
      <c r="N255" s="7">
        <v>5</v>
      </c>
      <c r="O255" s="7">
        <v>3</v>
      </c>
      <c r="P255" s="7">
        <v>3</v>
      </c>
      <c r="Q255" s="7">
        <v>4</v>
      </c>
      <c r="R255" s="7">
        <v>5</v>
      </c>
      <c r="S255" s="7">
        <v>4</v>
      </c>
      <c r="T255" s="7"/>
      <c r="U255" s="7"/>
      <c r="V255" s="7"/>
      <c r="W255" s="186" t="str">
        <f>IF(表格1[[#This Row],[中(LQ)]]="","",IF(表格1[[#This Row],[計分方式]]="4C+1X",SUM(AA255:AE255)+LARGE(AF255:AJ255,1)&amp;"@",""))</f>
        <v/>
      </c>
      <c r="X255" s="186" t="str">
        <f>IF(表格1[[#This Row],[中(LQ)]]="","",IF(表格1[[#This Row],[計分方式]]="4C+2X",SUM(AA255:AE255)+LARGE(AF255:AJ255,1)+LARGE(AF255:AJ255,2)&amp;"@",""))</f>
        <v/>
      </c>
      <c r="Y255" s="186" t="str">
        <f>IF(表格1[[#This Row],[中(LQ)]]="","",IF(表格1[[#This Row],[計分方式]]="Best5",LARGE((AB255,AC255,AD255,AE255,AF255,AG255,AH255,AI255,AJ255),1)+LARGE((AB255,AC255,AD255,AE255,AF255,AG255,AH255,AI255,AJ255),2)+LARGE((AB255,AC255,AD255,AE255,AF255,AG255,AH255,AI255,AJ255),3)+LARGE((AB255,AC255,AD255,AE255,AF255,AG255,AH255,AI255,AJ255),4)+LARGE((AB255,AC255,AD255,AE255,AF255,AG255,AH255,AI255,AJ255),5)&amp;"@",""))</f>
        <v>20@</v>
      </c>
      <c r="Z255" s="186" t="str">
        <f>IF(表格1[[#This Row],[中(LQ)]]="","",IF(表格1[[#This Row],[計分方式]]="Best6",LARGE((AB255,AC255,AD255,AE255,AF255,AG255,AH255,AI255,AJ255),1)+LARGE((AB255,AC255,AD255,AE255,AF255,AG255,AH255,AI255,AJ255),2)+LARGE((AB255,AC255,AD255,AE255,AF255,AG255,AH255,AI255,AJ255),3)+LARGE((AB255,AC255,AD255,AE255,AF255,AG255,AH255,AI255,AJ255),4)+LARGE((AB255,AC255,AD255,AE255,AF255,AG255,AH255,AI255,AJ255),5)+LARGE((AB255,AC255,AD255,AE255,AF255,AG255,AH255,AI255,AJ255),6)&amp;"@",""))</f>
        <v/>
      </c>
      <c r="AA255" s="7">
        <v>24.5</v>
      </c>
      <c r="AB255" s="7">
        <v>4</v>
      </c>
      <c r="AC255" s="7">
        <v>3</v>
      </c>
      <c r="AD255" s="7">
        <v>4</v>
      </c>
      <c r="AE255" s="7">
        <v>4</v>
      </c>
      <c r="AF255" s="7">
        <v>5</v>
      </c>
      <c r="AG255" s="7">
        <v>3</v>
      </c>
      <c r="AH255" s="7"/>
      <c r="AI255" s="7"/>
      <c r="AJ255" s="7"/>
      <c r="AK255" s="161" t="s">
        <v>996</v>
      </c>
    </row>
    <row r="256" spans="1:37" s="162" customFormat="1" ht="55.25" customHeight="1">
      <c r="A256" s="51" t="s">
        <v>997</v>
      </c>
      <c r="B256" s="52" t="s">
        <v>66</v>
      </c>
      <c r="C256" s="52" t="s">
        <v>998</v>
      </c>
      <c r="D256" s="160" t="s">
        <v>999</v>
      </c>
      <c r="E256" s="7" t="s">
        <v>73</v>
      </c>
      <c r="F256" s="7">
        <v>20</v>
      </c>
      <c r="G256" s="7" t="s">
        <v>361</v>
      </c>
      <c r="H256" s="7"/>
      <c r="I256" s="186" t="str">
        <f>IF(表格1[[#This Row],[中(M)]]="","",IF(表格1[[#This Row],[計分方式]]="4C+1X",SUM(M256:Q256)+LARGE(R256:V256,1)&amp;"@",""))</f>
        <v/>
      </c>
      <c r="J256" s="186" t="str">
        <f>IF(表格1[[#This Row],[中(M)]]="","",IF(表格1[[#This Row],[計分方式]]="4C+2X",SUM(M256:Q256)+LARGE(R256:W256,1)+LARGE(R256:W256,2)&amp;"@",""))</f>
        <v/>
      </c>
      <c r="K256" s="186" t="str">
        <f>IF(表格1[[#This Row],[中(M)]]="","",IF(表格1[[#This Row],[計分方式]]="Best5",LARGE((N256,O256,P256,Q256,R256,S256,T256,U256,V256),1)+LARGE((N256,O256,P256,Q256,R256,S256,T256,U256,V256),2)+LARGE((N256,O256,P256,Q256,R256,S256,T256,U256,V256),3)+LARGE((N256,O256,P256,Q256,R256,S256,T256,U256,V256),4)+LARGE((N256,O256,P256,Q256,R256,S256,T256,U256,V256),5)&amp;"@",""))</f>
        <v>19@</v>
      </c>
      <c r="L256" s="186" t="str">
        <f>IF(表格1[[#This Row],[中(M)]]="","",IF(表格1[[#This Row],[計分方式]]="Best6",LARGE((N256,O256,P256,Q256,R256,S256,T256,U256,V256),1)+LARGE((N256,O256,P256,Q256,R256,S256,T256,U256,V256),2)+LARGE((N256,O256,P256,Q256,R256,S256,T256,U256,V256),3)+LARGE((N256,O256,P256,Q256,R256,S256,T256,U256,V256),4)+LARGE((N256,O256,P256,Q256,R256,S256,T256,U256,V256),5)+LARGE((N256,O256,P256,Q256,R256,S256,T256,U256,V256),6)&amp;"@",""))</f>
        <v/>
      </c>
      <c r="M256" s="7">
        <v>23</v>
      </c>
      <c r="N256" s="7">
        <v>4</v>
      </c>
      <c r="O256" s="7">
        <v>4</v>
      </c>
      <c r="P256" s="7">
        <v>3</v>
      </c>
      <c r="Q256" s="7">
        <v>4</v>
      </c>
      <c r="R256" s="7">
        <v>4</v>
      </c>
      <c r="S256" s="7">
        <v>3</v>
      </c>
      <c r="T256" s="7"/>
      <c r="U256" s="7"/>
      <c r="V256" s="7"/>
      <c r="W256" s="186" t="str">
        <f>IF(表格1[[#This Row],[中(LQ)]]="","",IF(表格1[[#This Row],[計分方式]]="4C+1X",SUM(AA256:AE256)+LARGE(AF256:AJ256,1)&amp;"@",""))</f>
        <v/>
      </c>
      <c r="X256" s="186" t="str">
        <f>IF(表格1[[#This Row],[中(LQ)]]="","",IF(表格1[[#This Row],[計分方式]]="4C+2X",SUM(AA256:AE256)+LARGE(AF256:AJ256,1)+LARGE(AF256:AJ256,2)&amp;"@",""))</f>
        <v/>
      </c>
      <c r="Y256" s="186" t="str">
        <f>IF(表格1[[#This Row],[中(LQ)]]="","",IF(表格1[[#This Row],[計分方式]]="Best5",LARGE((AB256,AC256,AD256,AE256,AF256,AG256,AH256,AI256,AJ256),1)+LARGE((AB256,AC256,AD256,AE256,AF256,AG256,AH256,AI256,AJ256),2)+LARGE((AB256,AC256,AD256,AE256,AF256,AG256,AH256,AI256,AJ256),3)+LARGE((AB256,AC256,AD256,AE256,AF256,AG256,AH256,AI256,AJ256),4)+LARGE((AB256,AC256,AD256,AE256,AF256,AG256,AH256,AI256,AJ256),5)&amp;"@",""))</f>
        <v>18@</v>
      </c>
      <c r="Z256" s="186" t="str">
        <f>IF(表格1[[#This Row],[中(LQ)]]="","",IF(表格1[[#This Row],[計分方式]]="Best6",LARGE((AB256,AC256,AD256,AE256,AF256,AG256,AH256,AI256,AJ256),1)+LARGE((AB256,AC256,AD256,AE256,AF256,AG256,AH256,AI256,AJ256),2)+LARGE((AB256,AC256,AD256,AE256,AF256,AG256,AH256,AI256,AJ256),3)+LARGE((AB256,AC256,AD256,AE256,AF256,AG256,AH256,AI256,AJ256),4)+LARGE((AB256,AC256,AD256,AE256,AF256,AG256,AH256,AI256,AJ256),5)+LARGE((AB256,AC256,AD256,AE256,AF256,AG256,AH256,AI256,AJ256),6)&amp;"@",""))</f>
        <v/>
      </c>
      <c r="AA256" s="7">
        <v>23</v>
      </c>
      <c r="AB256" s="7">
        <v>3</v>
      </c>
      <c r="AC256" s="7">
        <v>3</v>
      </c>
      <c r="AD256" s="7">
        <v>4</v>
      </c>
      <c r="AE256" s="7">
        <v>3</v>
      </c>
      <c r="AF256" s="7">
        <v>4</v>
      </c>
      <c r="AG256" s="7">
        <v>4</v>
      </c>
      <c r="AH256" s="7"/>
      <c r="AI256" s="7"/>
      <c r="AJ256" s="7"/>
      <c r="AK256" s="161" t="s">
        <v>1000</v>
      </c>
    </row>
    <row r="257" spans="1:37" s="162" customFormat="1" ht="55.25" customHeight="1">
      <c r="A257" s="51" t="s">
        <v>1001</v>
      </c>
      <c r="B257" s="52" t="s">
        <v>66</v>
      </c>
      <c r="C257" s="163" t="s">
        <v>1002</v>
      </c>
      <c r="D257" s="164" t="s">
        <v>1003</v>
      </c>
      <c r="E257" s="186" t="s">
        <v>1742</v>
      </c>
      <c r="F257" s="7">
        <v>15</v>
      </c>
      <c r="G257" s="7" t="s">
        <v>182</v>
      </c>
      <c r="H257" s="7"/>
      <c r="I257" s="186" t="str">
        <f>IF(表格1[[#This Row],[中(M)]]="","",IF(表格1[[#This Row],[計分方式]]="4C+1X",SUM(M257:Q257)+LARGE(R257:V257,1)&amp;"@",""))</f>
        <v/>
      </c>
      <c r="J257" s="186" t="str">
        <f>IF(表格1[[#This Row],[中(M)]]="","",IF(表格1[[#This Row],[計分方式]]="4C+2X",SUM(M257:Q257)+LARGE(R257:W257,1)+LARGE(R257:W257,2)&amp;"@",""))</f>
        <v/>
      </c>
      <c r="K257" s="186" t="str">
        <f>IF(表格1[[#This Row],[中(M)]]="","",IF(表格1[[#This Row],[計分方式]]="Best5",LARGE((N257,O257,P257,Q257,R257,S257,T257,U257,V257),1)+LARGE((N257,O257,P257,Q257,R257,S257,T257,U257,V257),2)+LARGE((N257,O257,P257,Q257,R257,S257,T257,U257,V257),3)+LARGE((N257,O257,P257,Q257,R257,S257,T257,U257,V257),4)+LARGE((N257,O257,P257,Q257,R257,S257,T257,U257,V257),5)&amp;"@",""))</f>
        <v>18@</v>
      </c>
      <c r="L257" s="186" t="str">
        <f>IF(表格1[[#This Row],[中(M)]]="","",IF(表格1[[#This Row],[計分方式]]="Best6",LARGE((N257,O257,P257,Q257,R257,S257,T257,U257,V257),1)+LARGE((N257,O257,P257,Q257,R257,S257,T257,U257,V257),2)+LARGE((N257,O257,P257,Q257,R257,S257,T257,U257,V257),3)+LARGE((N257,O257,P257,Q257,R257,S257,T257,U257,V257),4)+LARGE((N257,O257,P257,Q257,R257,S257,T257,U257,V257),5)+LARGE((N257,O257,P257,Q257,R257,S257,T257,U257,V257),6)&amp;"@",""))</f>
        <v/>
      </c>
      <c r="M257" s="7">
        <v>22</v>
      </c>
      <c r="N257" s="7">
        <v>4</v>
      </c>
      <c r="O257" s="7">
        <v>3</v>
      </c>
      <c r="P257" s="7">
        <v>3</v>
      </c>
      <c r="Q257" s="7">
        <v>4</v>
      </c>
      <c r="R257" s="7">
        <v>4</v>
      </c>
      <c r="S257" s="7">
        <v>1</v>
      </c>
      <c r="T257" s="7"/>
      <c r="U257" s="7"/>
      <c r="V257" s="7"/>
      <c r="W257" s="186" t="str">
        <f>IF(表格1[[#This Row],[中(LQ)]]="","",IF(表格1[[#This Row],[計分方式]]="4C+1X",SUM(AA257:AE257)+LARGE(AF257:AJ257,1)&amp;"@",""))</f>
        <v/>
      </c>
      <c r="X257" s="186" t="str">
        <f>IF(表格1[[#This Row],[中(LQ)]]="","",IF(表格1[[#This Row],[計分方式]]="4C+2X",SUM(AA257:AE257)+LARGE(AF257:AJ257,1)+LARGE(AF257:AJ257,2)&amp;"@",""))</f>
        <v/>
      </c>
      <c r="Y257" s="186" t="str">
        <f>IF(表格1[[#This Row],[中(LQ)]]="","",IF(表格1[[#This Row],[計分方式]]="Best5",LARGE((AB257,AC257,AD257,AE257,AF257,AG257,AH257,AI257,AJ257),1)+LARGE((AB257,AC257,AD257,AE257,AF257,AG257,AH257,AI257,AJ257),2)+LARGE((AB257,AC257,AD257,AE257,AF257,AG257,AH257,AI257,AJ257),3)+LARGE((AB257,AC257,AD257,AE257,AF257,AG257,AH257,AI257,AJ257),4)+LARGE((AB257,AC257,AD257,AE257,AF257,AG257,AH257,AI257,AJ257),5)&amp;"@",""))</f>
        <v>20@</v>
      </c>
      <c r="Z257" s="186" t="str">
        <f>IF(表格1[[#This Row],[中(LQ)]]="","",IF(表格1[[#This Row],[計分方式]]="Best6",LARGE((AB257,AC257,AD257,AE257,AF257,AG257,AH257,AI257,AJ257),1)+LARGE((AB257,AC257,AD257,AE257,AF257,AG257,AH257,AI257,AJ257),2)+LARGE((AB257,AC257,AD257,AE257,AF257,AG257,AH257,AI257,AJ257),3)+LARGE((AB257,AC257,AD257,AE257,AF257,AG257,AH257,AI257,AJ257),4)+LARGE((AB257,AC257,AD257,AE257,AF257,AG257,AH257,AI257,AJ257),5)+LARGE((AB257,AC257,AD257,AE257,AF257,AG257,AH257,AI257,AJ257),6)&amp;"@",""))</f>
        <v/>
      </c>
      <c r="AA257" s="7">
        <v>21.5</v>
      </c>
      <c r="AB257" s="7">
        <v>5</v>
      </c>
      <c r="AC257" s="7">
        <v>3</v>
      </c>
      <c r="AD257" s="7">
        <v>4</v>
      </c>
      <c r="AE257" s="7">
        <v>4</v>
      </c>
      <c r="AF257" s="7">
        <v>4</v>
      </c>
      <c r="AG257" s="7">
        <v>2</v>
      </c>
      <c r="AH257" s="7"/>
      <c r="AI257" s="7"/>
      <c r="AJ257" s="7"/>
      <c r="AK257" s="52" t="s">
        <v>1667</v>
      </c>
    </row>
    <row r="258" spans="1:37" s="162" customFormat="1" ht="55.25" customHeight="1">
      <c r="A258" s="51" t="s">
        <v>1004</v>
      </c>
      <c r="B258" s="52" t="s">
        <v>66</v>
      </c>
      <c r="C258" s="52" t="s">
        <v>1005</v>
      </c>
      <c r="D258" s="160" t="s">
        <v>67</v>
      </c>
      <c r="E258" s="7" t="s">
        <v>1742</v>
      </c>
      <c r="F258" s="7">
        <v>130</v>
      </c>
      <c r="G258" s="7" t="s">
        <v>361</v>
      </c>
      <c r="H258" s="7"/>
      <c r="I258" s="186" t="str">
        <f>IF(表格1[[#This Row],[中(M)]]="","",IF(表格1[[#This Row],[計分方式]]="4C+1X",SUM(M258:Q258)+LARGE(R258:V258,1)&amp;"@",""))</f>
        <v/>
      </c>
      <c r="J258" s="186" t="str">
        <f>IF(表格1[[#This Row],[中(M)]]="","",IF(表格1[[#This Row],[計分方式]]="4C+2X",SUM(M258:Q258)+LARGE(R258:W258,1)+LARGE(R258:W258,2)&amp;"@",""))</f>
        <v/>
      </c>
      <c r="K258" s="186" t="str">
        <f>IF(表格1[[#This Row],[中(M)]]="","",IF(表格1[[#This Row],[計分方式]]="Best5",LARGE((N258,O258,P258,Q258,R258,S258,T258,U258,V258),1)+LARGE((N258,O258,P258,Q258,R258,S258,T258,U258,V258),2)+LARGE((N258,O258,P258,Q258,R258,S258,T258,U258,V258),3)+LARGE((N258,O258,P258,Q258,R258,S258,T258,U258,V258),4)+LARGE((N258,O258,P258,Q258,R258,S258,T258,U258,V258),5)&amp;"@",""))</f>
        <v>19@</v>
      </c>
      <c r="L258" s="186" t="str">
        <f>IF(表格1[[#This Row],[中(M)]]="","",IF(表格1[[#This Row],[計分方式]]="Best6",LARGE((N258,O258,P258,Q258,R258,S258,T258,U258,V258),1)+LARGE((N258,O258,P258,Q258,R258,S258,T258,U258,V258),2)+LARGE((N258,O258,P258,Q258,R258,S258,T258,U258,V258),3)+LARGE((N258,O258,P258,Q258,R258,S258,T258,U258,V258),4)+LARGE((N258,O258,P258,Q258,R258,S258,T258,U258,V258),5)+LARGE((N258,O258,P258,Q258,R258,S258,T258,U258,V258),6)&amp;"@",""))</f>
        <v/>
      </c>
      <c r="M258" s="7">
        <v>23</v>
      </c>
      <c r="N258" s="7">
        <v>4</v>
      </c>
      <c r="O258" s="7">
        <v>3</v>
      </c>
      <c r="P258" s="7">
        <v>4</v>
      </c>
      <c r="Q258" s="7">
        <v>5</v>
      </c>
      <c r="R258" s="7">
        <v>3</v>
      </c>
      <c r="S258" s="7">
        <v>3</v>
      </c>
      <c r="T258" s="7"/>
      <c r="U258" s="7"/>
      <c r="V258" s="7"/>
      <c r="W258" s="186" t="str">
        <f>IF(表格1[[#This Row],[中(LQ)]]="","",IF(表格1[[#This Row],[計分方式]]="4C+1X",SUM(AA258:AE258)+LARGE(AF258:AJ258,1)&amp;"@",""))</f>
        <v/>
      </c>
      <c r="X258" s="186" t="str">
        <f>IF(表格1[[#This Row],[中(LQ)]]="","",IF(表格1[[#This Row],[計分方式]]="4C+2X",SUM(AA258:AE258)+LARGE(AF258:AJ258,1)+LARGE(AF258:AJ258,2)&amp;"@",""))</f>
        <v/>
      </c>
      <c r="Y258" s="186" t="str">
        <f>IF(表格1[[#This Row],[中(LQ)]]="","",IF(表格1[[#This Row],[計分方式]]="Best5",LARGE((AB258,AC258,AD258,AE258,AF258,AG258,AH258,AI258,AJ258),1)+LARGE((AB258,AC258,AD258,AE258,AF258,AG258,AH258,AI258,AJ258),2)+LARGE((AB258,AC258,AD258,AE258,AF258,AG258,AH258,AI258,AJ258),3)+LARGE((AB258,AC258,AD258,AE258,AF258,AG258,AH258,AI258,AJ258),4)+LARGE((AB258,AC258,AD258,AE258,AF258,AG258,AH258,AI258,AJ258),5)&amp;"@",""))</f>
        <v>19@</v>
      </c>
      <c r="Z258" s="186" t="str">
        <f>IF(表格1[[#This Row],[中(LQ)]]="","",IF(表格1[[#This Row],[計分方式]]="Best6",LARGE((AB258,AC258,AD258,AE258,AF258,AG258,AH258,AI258,AJ258),1)+LARGE((AB258,AC258,AD258,AE258,AF258,AG258,AH258,AI258,AJ258),2)+LARGE((AB258,AC258,AD258,AE258,AF258,AG258,AH258,AI258,AJ258),3)+LARGE((AB258,AC258,AD258,AE258,AF258,AG258,AH258,AI258,AJ258),4)+LARGE((AB258,AC258,AD258,AE258,AF258,AG258,AH258,AI258,AJ258),5)+LARGE((AB258,AC258,AD258,AE258,AF258,AG258,AH258,AI258,AJ258),6)&amp;"@",""))</f>
        <v/>
      </c>
      <c r="AA258" s="7">
        <v>23</v>
      </c>
      <c r="AB258" s="7">
        <v>4</v>
      </c>
      <c r="AC258" s="7">
        <v>3</v>
      </c>
      <c r="AD258" s="7">
        <v>4</v>
      </c>
      <c r="AE258" s="7">
        <v>4</v>
      </c>
      <c r="AF258" s="7">
        <v>4</v>
      </c>
      <c r="AG258" s="7">
        <v>3</v>
      </c>
      <c r="AH258" s="7"/>
      <c r="AI258" s="7"/>
      <c r="AJ258" s="7"/>
      <c r="AK258" s="161" t="s">
        <v>1006</v>
      </c>
    </row>
    <row r="259" spans="1:37" s="162" customFormat="1" ht="55.25" customHeight="1">
      <c r="A259" s="51" t="s">
        <v>1007</v>
      </c>
      <c r="B259" s="52" t="s">
        <v>66</v>
      </c>
      <c r="C259" s="52" t="s">
        <v>1008</v>
      </c>
      <c r="D259" s="160" t="s">
        <v>1009</v>
      </c>
      <c r="E259" s="7" t="s">
        <v>1742</v>
      </c>
      <c r="F259" s="7">
        <v>40</v>
      </c>
      <c r="G259" s="7" t="s">
        <v>361</v>
      </c>
      <c r="H259" s="7"/>
      <c r="I259" s="186" t="str">
        <f>IF(表格1[[#This Row],[中(M)]]="","",IF(表格1[[#This Row],[計分方式]]="4C+1X",SUM(M259:Q259)+LARGE(R259:V259,1)&amp;"@",""))</f>
        <v/>
      </c>
      <c r="J259" s="186" t="str">
        <f>IF(表格1[[#This Row],[中(M)]]="","",IF(表格1[[#This Row],[計分方式]]="4C+2X",SUM(M259:Q259)+LARGE(R259:W259,1)+LARGE(R259:W259,2)&amp;"@",""))</f>
        <v/>
      </c>
      <c r="K259" s="186" t="str">
        <f>IF(表格1[[#This Row],[中(M)]]="","",IF(表格1[[#This Row],[計分方式]]="Best5",LARGE((N259,O259,P259,Q259,R259,S259,T259,U259,V259),1)+LARGE((N259,O259,P259,Q259,R259,S259,T259,U259,V259),2)+LARGE((N259,O259,P259,Q259,R259,S259,T259,U259,V259),3)+LARGE((N259,O259,P259,Q259,R259,S259,T259,U259,V259),4)+LARGE((N259,O259,P259,Q259,R259,S259,T259,U259,V259),5)&amp;"@",""))</f>
        <v>19@</v>
      </c>
      <c r="L259" s="186" t="str">
        <f>IF(表格1[[#This Row],[中(M)]]="","",IF(表格1[[#This Row],[計分方式]]="Best6",LARGE((N259,O259,P259,Q259,R259,S259,T259,U259,V259),1)+LARGE((N259,O259,P259,Q259,R259,S259,T259,U259,V259),2)+LARGE((N259,O259,P259,Q259,R259,S259,T259,U259,V259),3)+LARGE((N259,O259,P259,Q259,R259,S259,T259,U259,V259),4)+LARGE((N259,O259,P259,Q259,R259,S259,T259,U259,V259),5)+LARGE((N259,O259,P259,Q259,R259,S259,T259,U259,V259),6)&amp;"@",""))</f>
        <v/>
      </c>
      <c r="M259" s="7">
        <v>24</v>
      </c>
      <c r="N259" s="7">
        <v>4</v>
      </c>
      <c r="O259" s="7">
        <v>4</v>
      </c>
      <c r="P259" s="7">
        <v>4</v>
      </c>
      <c r="Q259" s="7">
        <v>3</v>
      </c>
      <c r="R259" s="7">
        <v>4</v>
      </c>
      <c r="S259" s="7">
        <v>3</v>
      </c>
      <c r="T259" s="7"/>
      <c r="U259" s="7"/>
      <c r="V259" s="7"/>
      <c r="W259" s="186" t="str">
        <f>IF(表格1[[#This Row],[中(LQ)]]="","",IF(表格1[[#This Row],[計分方式]]="4C+1X",SUM(AA259:AE259)+LARGE(AF259:AJ259,1)&amp;"@",""))</f>
        <v/>
      </c>
      <c r="X259" s="186" t="str">
        <f>IF(表格1[[#This Row],[中(LQ)]]="","",IF(表格1[[#This Row],[計分方式]]="4C+2X",SUM(AA259:AE259)+LARGE(AF259:AJ259,1)+LARGE(AF259:AJ259,2)&amp;"@",""))</f>
        <v/>
      </c>
      <c r="Y259" s="186" t="str">
        <f>IF(表格1[[#This Row],[中(LQ)]]="","",IF(表格1[[#This Row],[計分方式]]="Best5",LARGE((AB259,AC259,AD259,AE259,AF259,AG259,AH259,AI259,AJ259),1)+LARGE((AB259,AC259,AD259,AE259,AF259,AG259,AH259,AI259,AJ259),2)+LARGE((AB259,AC259,AD259,AE259,AF259,AG259,AH259,AI259,AJ259),3)+LARGE((AB259,AC259,AD259,AE259,AF259,AG259,AH259,AI259,AJ259),4)+LARGE((AB259,AC259,AD259,AE259,AF259,AG259,AH259,AI259,AJ259),5)&amp;"@",""))</f>
        <v>19@</v>
      </c>
      <c r="Z259" s="186" t="str">
        <f>IF(表格1[[#This Row],[中(LQ)]]="","",IF(表格1[[#This Row],[計分方式]]="Best6",LARGE((AB259,AC259,AD259,AE259,AF259,AG259,AH259,AI259,AJ259),1)+LARGE((AB259,AC259,AD259,AE259,AF259,AG259,AH259,AI259,AJ259),2)+LARGE((AB259,AC259,AD259,AE259,AF259,AG259,AH259,AI259,AJ259),3)+LARGE((AB259,AC259,AD259,AE259,AF259,AG259,AH259,AI259,AJ259),4)+LARGE((AB259,AC259,AD259,AE259,AF259,AG259,AH259,AI259,AJ259),5)+LARGE((AB259,AC259,AD259,AE259,AF259,AG259,AH259,AI259,AJ259),6)&amp;"@",""))</f>
        <v/>
      </c>
      <c r="AA259" s="7">
        <v>23.5</v>
      </c>
      <c r="AB259" s="7">
        <v>4</v>
      </c>
      <c r="AC259" s="7">
        <v>3</v>
      </c>
      <c r="AD259" s="7">
        <v>4</v>
      </c>
      <c r="AE259" s="7">
        <v>5</v>
      </c>
      <c r="AF259" s="7">
        <v>3</v>
      </c>
      <c r="AG259" s="7">
        <v>2</v>
      </c>
      <c r="AH259" s="7"/>
      <c r="AI259" s="7"/>
      <c r="AJ259" s="7"/>
      <c r="AK259" s="161" t="s">
        <v>1010</v>
      </c>
    </row>
    <row r="260" spans="1:37" s="162" customFormat="1" ht="55.25" customHeight="1">
      <c r="A260" s="51" t="s">
        <v>1011</v>
      </c>
      <c r="B260" s="52" t="s">
        <v>66</v>
      </c>
      <c r="C260" s="52" t="s">
        <v>1012</v>
      </c>
      <c r="D260" s="160" t="s">
        <v>1013</v>
      </c>
      <c r="E260" s="7" t="s">
        <v>1742</v>
      </c>
      <c r="F260" s="7">
        <v>25</v>
      </c>
      <c r="G260" s="7" t="s">
        <v>361</v>
      </c>
      <c r="H260" s="7"/>
      <c r="I260" s="186" t="str">
        <f>IF(表格1[[#This Row],[中(M)]]="","",IF(表格1[[#This Row],[計分方式]]="4C+1X",SUM(M260:Q260)+LARGE(R260:V260,1)&amp;"@",""))</f>
        <v/>
      </c>
      <c r="J260" s="186" t="str">
        <f>IF(表格1[[#This Row],[中(M)]]="","",IF(表格1[[#This Row],[計分方式]]="4C+2X",SUM(M260:Q260)+LARGE(R260:W260,1)+LARGE(R260:W260,2)&amp;"@",""))</f>
        <v/>
      </c>
      <c r="K260" s="186" t="str">
        <f>IF(表格1[[#This Row],[中(M)]]="","",IF(表格1[[#This Row],[計分方式]]="Best5",LARGE((N260,O260,P260,Q260,R260,S260,T260,U260,V260),1)+LARGE((N260,O260,P260,Q260,R260,S260,T260,U260,V260),2)+LARGE((N260,O260,P260,Q260,R260,S260,T260,U260,V260),3)+LARGE((N260,O260,P260,Q260,R260,S260,T260,U260,V260),4)+LARGE((N260,O260,P260,Q260,R260,S260,T260,U260,V260),5)&amp;"@",""))</f>
        <v>18@</v>
      </c>
      <c r="L260" s="186" t="str">
        <f>IF(表格1[[#This Row],[中(M)]]="","",IF(表格1[[#This Row],[計分方式]]="Best6",LARGE((N260,O260,P260,Q260,R260,S260,T260,U260,V260),1)+LARGE((N260,O260,P260,Q260,R260,S260,T260,U260,V260),2)+LARGE((N260,O260,P260,Q260,R260,S260,T260,U260,V260),3)+LARGE((N260,O260,P260,Q260,R260,S260,T260,U260,V260),4)+LARGE((N260,O260,P260,Q260,R260,S260,T260,U260,V260),5)+LARGE((N260,O260,P260,Q260,R260,S260,T260,U260,V260),6)&amp;"@",""))</f>
        <v/>
      </c>
      <c r="M260" s="7">
        <v>24</v>
      </c>
      <c r="N260" s="7">
        <v>3</v>
      </c>
      <c r="O260" s="7">
        <v>4</v>
      </c>
      <c r="P260" s="7">
        <v>4</v>
      </c>
      <c r="Q260" s="7">
        <v>3</v>
      </c>
      <c r="R260" s="7">
        <v>4</v>
      </c>
      <c r="S260" s="7">
        <v>3</v>
      </c>
      <c r="T260" s="7"/>
      <c r="U260" s="7"/>
      <c r="V260" s="7"/>
      <c r="W260" s="186" t="str">
        <f>IF(表格1[[#This Row],[中(LQ)]]="","",IF(表格1[[#This Row],[計分方式]]="4C+1X",SUM(AA260:AE260)+LARGE(AF260:AJ260,1)&amp;"@",""))</f>
        <v/>
      </c>
      <c r="X260" s="186" t="str">
        <f>IF(表格1[[#This Row],[中(LQ)]]="","",IF(表格1[[#This Row],[計分方式]]="4C+2X",SUM(AA260:AE260)+LARGE(AF260:AJ260,1)+LARGE(AF260:AJ260,2)&amp;"@",""))</f>
        <v/>
      </c>
      <c r="Y260" s="186" t="str">
        <f>IF(表格1[[#This Row],[中(LQ)]]="","",IF(表格1[[#This Row],[計分方式]]="Best5",LARGE((AB260,AC260,AD260,AE260,AF260,AG260,AH260,AI260,AJ260),1)+LARGE((AB260,AC260,AD260,AE260,AF260,AG260,AH260,AI260,AJ260),2)+LARGE((AB260,AC260,AD260,AE260,AF260,AG260,AH260,AI260,AJ260),3)+LARGE((AB260,AC260,AD260,AE260,AF260,AG260,AH260,AI260,AJ260),4)+LARGE((AB260,AC260,AD260,AE260,AF260,AG260,AH260,AI260,AJ260),5)&amp;"@",""))</f>
        <v>18@</v>
      </c>
      <c r="Z260" s="186" t="str">
        <f>IF(表格1[[#This Row],[中(LQ)]]="","",IF(表格1[[#This Row],[計分方式]]="Best6",LARGE((AB260,AC260,AD260,AE260,AF260,AG260,AH260,AI260,AJ260),1)+LARGE((AB260,AC260,AD260,AE260,AF260,AG260,AH260,AI260,AJ260),2)+LARGE((AB260,AC260,AD260,AE260,AF260,AG260,AH260,AI260,AJ260),3)+LARGE((AB260,AC260,AD260,AE260,AF260,AG260,AH260,AI260,AJ260),4)+LARGE((AB260,AC260,AD260,AE260,AF260,AG260,AH260,AI260,AJ260),5)+LARGE((AB260,AC260,AD260,AE260,AF260,AG260,AH260,AI260,AJ260),6)&amp;"@",""))</f>
        <v/>
      </c>
      <c r="AA260" s="7">
        <v>23</v>
      </c>
      <c r="AB260" s="7">
        <v>4</v>
      </c>
      <c r="AC260" s="7">
        <v>3</v>
      </c>
      <c r="AD260" s="7">
        <v>4</v>
      </c>
      <c r="AE260" s="7">
        <v>5</v>
      </c>
      <c r="AF260" s="7">
        <v>2</v>
      </c>
      <c r="AG260" s="7">
        <v>2</v>
      </c>
      <c r="AH260" s="7"/>
      <c r="AI260" s="7"/>
      <c r="AJ260" s="7"/>
      <c r="AK260" s="161" t="s">
        <v>1668</v>
      </c>
    </row>
    <row r="261" spans="1:37" s="162" customFormat="1" ht="55.25" customHeight="1">
      <c r="A261" s="51" t="s">
        <v>1014</v>
      </c>
      <c r="B261" s="52" t="s">
        <v>66</v>
      </c>
      <c r="C261" s="52" t="s">
        <v>1015</v>
      </c>
      <c r="D261" s="160" t="s">
        <v>1016</v>
      </c>
      <c r="E261" s="7" t="s">
        <v>1742</v>
      </c>
      <c r="F261" s="7">
        <v>25</v>
      </c>
      <c r="G261" s="7" t="s">
        <v>361</v>
      </c>
      <c r="H261" s="7"/>
      <c r="I261" s="186" t="str">
        <f>IF(表格1[[#This Row],[中(M)]]="","",IF(表格1[[#This Row],[計分方式]]="4C+1X",SUM(M261:Q261)+LARGE(R261:V261,1)&amp;"@",""))</f>
        <v/>
      </c>
      <c r="J261" s="186" t="str">
        <f>IF(表格1[[#This Row],[中(M)]]="","",IF(表格1[[#This Row],[計分方式]]="4C+2X",SUM(M261:Q261)+LARGE(R261:W261,1)+LARGE(R261:W261,2)&amp;"@",""))</f>
        <v/>
      </c>
      <c r="K261" s="186" t="str">
        <f>IF(表格1[[#This Row],[中(M)]]="","",IF(表格1[[#This Row],[計分方式]]="Best5",LARGE((N261,O261,P261,Q261,R261,S261,T261,U261,V261),1)+LARGE((N261,O261,P261,Q261,R261,S261,T261,U261,V261),2)+LARGE((N261,O261,P261,Q261,R261,S261,T261,U261,V261),3)+LARGE((N261,O261,P261,Q261,R261,S261,T261,U261,V261),4)+LARGE((N261,O261,P261,Q261,R261,S261,T261,U261,V261),5)&amp;"@",""))</f>
        <v>18@</v>
      </c>
      <c r="L261" s="186" t="str">
        <f>IF(表格1[[#This Row],[中(M)]]="","",IF(表格1[[#This Row],[計分方式]]="Best6",LARGE((N261,O261,P261,Q261,R261,S261,T261,U261,V261),1)+LARGE((N261,O261,P261,Q261,R261,S261,T261,U261,V261),2)+LARGE((N261,O261,P261,Q261,R261,S261,T261,U261,V261),3)+LARGE((N261,O261,P261,Q261,R261,S261,T261,U261,V261),4)+LARGE((N261,O261,P261,Q261,R261,S261,T261,U261,V261),5)+LARGE((N261,O261,P261,Q261,R261,S261,T261,U261,V261),6)&amp;"@",""))</f>
        <v/>
      </c>
      <c r="M261" s="7">
        <v>28</v>
      </c>
      <c r="N261" s="7">
        <v>4</v>
      </c>
      <c r="O261" s="7">
        <v>3</v>
      </c>
      <c r="P261" s="7">
        <v>4</v>
      </c>
      <c r="Q261" s="7">
        <v>4</v>
      </c>
      <c r="R261" s="7">
        <v>3</v>
      </c>
      <c r="S261" s="7">
        <v>2</v>
      </c>
      <c r="T261" s="7"/>
      <c r="U261" s="7"/>
      <c r="V261" s="7"/>
      <c r="W261" s="186" t="str">
        <f>IF(表格1[[#This Row],[中(LQ)]]="","",IF(表格1[[#This Row],[計分方式]]="4C+1X",SUM(AA261:AE261)+LARGE(AF261:AJ261,1)&amp;"@",""))</f>
        <v/>
      </c>
      <c r="X261" s="186" t="str">
        <f>IF(表格1[[#This Row],[中(LQ)]]="","",IF(表格1[[#This Row],[計分方式]]="4C+2X",SUM(AA261:AE261)+LARGE(AF261:AJ261,1)+LARGE(AF261:AJ261,2)&amp;"@",""))</f>
        <v/>
      </c>
      <c r="Y261" s="186" t="str">
        <f>IF(表格1[[#This Row],[中(LQ)]]="","",IF(表格1[[#This Row],[計分方式]]="Best5",LARGE((AB261,AC261,AD261,AE261,AF261,AG261,AH261,AI261,AJ261),1)+LARGE((AB261,AC261,AD261,AE261,AF261,AG261,AH261,AI261,AJ261),2)+LARGE((AB261,AC261,AD261,AE261,AF261,AG261,AH261,AI261,AJ261),3)+LARGE((AB261,AC261,AD261,AE261,AF261,AG261,AH261,AI261,AJ261),4)+LARGE((AB261,AC261,AD261,AE261,AF261,AG261,AH261,AI261,AJ261),5)&amp;"@",""))</f>
        <v>18@</v>
      </c>
      <c r="Z261" s="186" t="str">
        <f>IF(表格1[[#This Row],[中(LQ)]]="","",IF(表格1[[#This Row],[計分方式]]="Best6",LARGE((AB261,AC261,AD261,AE261,AF261,AG261,AH261,AI261,AJ261),1)+LARGE((AB261,AC261,AD261,AE261,AF261,AG261,AH261,AI261,AJ261),2)+LARGE((AB261,AC261,AD261,AE261,AF261,AG261,AH261,AI261,AJ261),3)+LARGE((AB261,AC261,AD261,AE261,AF261,AG261,AH261,AI261,AJ261),4)+LARGE((AB261,AC261,AD261,AE261,AF261,AG261,AH261,AI261,AJ261),5)+LARGE((AB261,AC261,AD261,AE261,AF261,AG261,AH261,AI261,AJ261),6)&amp;"@",""))</f>
        <v/>
      </c>
      <c r="AA261" s="7">
        <v>26</v>
      </c>
      <c r="AB261" s="7">
        <v>3</v>
      </c>
      <c r="AC261" s="7">
        <v>4</v>
      </c>
      <c r="AD261" s="7">
        <v>4</v>
      </c>
      <c r="AE261" s="7">
        <v>3</v>
      </c>
      <c r="AF261" s="7">
        <v>4</v>
      </c>
      <c r="AG261" s="7">
        <v>2</v>
      </c>
      <c r="AH261" s="7"/>
      <c r="AI261" s="7"/>
      <c r="AJ261" s="7"/>
      <c r="AK261" s="161" t="s">
        <v>1669</v>
      </c>
    </row>
    <row r="262" spans="1:37" s="162" customFormat="1" ht="55.25" customHeight="1">
      <c r="A262" s="51" t="s">
        <v>1017</v>
      </c>
      <c r="B262" s="52" t="s">
        <v>66</v>
      </c>
      <c r="C262" s="163" t="s">
        <v>1018</v>
      </c>
      <c r="D262" s="164" t="s">
        <v>1019</v>
      </c>
      <c r="E262" s="186" t="s">
        <v>1742</v>
      </c>
      <c r="F262" s="7">
        <v>15</v>
      </c>
      <c r="G262" s="7" t="s">
        <v>182</v>
      </c>
      <c r="H262" s="7"/>
      <c r="I262" s="186" t="str">
        <f>IF(表格1[[#This Row],[中(M)]]="","",IF(表格1[[#This Row],[計分方式]]="4C+1X",SUM(M262:Q262)+LARGE(R262:V262,1)&amp;"@",""))</f>
        <v/>
      </c>
      <c r="J262" s="186" t="str">
        <f>IF(表格1[[#This Row],[中(M)]]="","",IF(表格1[[#This Row],[計分方式]]="4C+2X",SUM(M262:Q262)+LARGE(R262:W262,1)+LARGE(R262:W262,2)&amp;"@",""))</f>
        <v/>
      </c>
      <c r="K262" s="186" t="str">
        <f>IF(表格1[[#This Row],[中(M)]]="","",IF(表格1[[#This Row],[計分方式]]="Best5",LARGE((N262,O262,P262,Q262,R262,S262,T262,U262,V262),1)+LARGE((N262,O262,P262,Q262,R262,S262,T262,U262,V262),2)+LARGE((N262,O262,P262,Q262,R262,S262,T262,U262,V262),3)+LARGE((N262,O262,P262,Q262,R262,S262,T262,U262,V262),4)+LARGE((N262,O262,P262,Q262,R262,S262,T262,U262,V262),5)&amp;"@",""))</f>
        <v>20@</v>
      </c>
      <c r="L262" s="186" t="str">
        <f>IF(表格1[[#This Row],[中(M)]]="","",IF(表格1[[#This Row],[計分方式]]="Best6",LARGE((N262,O262,P262,Q262,R262,S262,T262,U262,V262),1)+LARGE((N262,O262,P262,Q262,R262,S262,T262,U262,V262),2)+LARGE((N262,O262,P262,Q262,R262,S262,T262,U262,V262),3)+LARGE((N262,O262,P262,Q262,R262,S262,T262,U262,V262),4)+LARGE((N262,O262,P262,Q262,R262,S262,T262,U262,V262),5)+LARGE((N262,O262,P262,Q262,R262,S262,T262,U262,V262),6)&amp;"@",""))</f>
        <v/>
      </c>
      <c r="M262" s="7">
        <v>24.5</v>
      </c>
      <c r="N262" s="7">
        <v>4</v>
      </c>
      <c r="O262" s="7">
        <v>3</v>
      </c>
      <c r="P262" s="7">
        <v>4</v>
      </c>
      <c r="Q262" s="7">
        <v>4</v>
      </c>
      <c r="R262" s="7">
        <v>5</v>
      </c>
      <c r="S262" s="7">
        <v>3</v>
      </c>
      <c r="T262" s="7"/>
      <c r="U262" s="7"/>
      <c r="V262" s="7"/>
      <c r="W262" s="186" t="str">
        <f>IF(表格1[[#This Row],[中(LQ)]]="","",IF(表格1[[#This Row],[計分方式]]="4C+1X",SUM(AA262:AE262)+LARGE(AF262:AJ262,1)&amp;"@",""))</f>
        <v/>
      </c>
      <c r="X262" s="186" t="str">
        <f>IF(表格1[[#This Row],[中(LQ)]]="","",IF(表格1[[#This Row],[計分方式]]="4C+2X",SUM(AA262:AE262)+LARGE(AF262:AJ262,1)+LARGE(AF262:AJ262,2)&amp;"@",""))</f>
        <v/>
      </c>
      <c r="Y262" s="186" t="str">
        <f>IF(表格1[[#This Row],[中(LQ)]]="","",IF(表格1[[#This Row],[計分方式]]="Best5",LARGE((AB262,AC262,AD262,AE262,AF262,AG262,AH262,AI262,AJ262),1)+LARGE((AB262,AC262,AD262,AE262,AF262,AG262,AH262,AI262,AJ262),2)+LARGE((AB262,AC262,AD262,AE262,AF262,AG262,AH262,AI262,AJ262),3)+LARGE((AB262,AC262,AD262,AE262,AF262,AG262,AH262,AI262,AJ262),4)+LARGE((AB262,AC262,AD262,AE262,AF262,AG262,AH262,AI262,AJ262),5)&amp;"@",""))</f>
        <v>18@</v>
      </c>
      <c r="Z262" s="186" t="str">
        <f>IF(表格1[[#This Row],[中(LQ)]]="","",IF(表格1[[#This Row],[計分方式]]="Best6",LARGE((AB262,AC262,AD262,AE262,AF262,AG262,AH262,AI262,AJ262),1)+LARGE((AB262,AC262,AD262,AE262,AF262,AG262,AH262,AI262,AJ262),2)+LARGE((AB262,AC262,AD262,AE262,AF262,AG262,AH262,AI262,AJ262),3)+LARGE((AB262,AC262,AD262,AE262,AF262,AG262,AH262,AI262,AJ262),4)+LARGE((AB262,AC262,AD262,AE262,AF262,AG262,AH262,AI262,AJ262),5)+LARGE((AB262,AC262,AD262,AE262,AF262,AG262,AH262,AI262,AJ262),6)&amp;"@",""))</f>
        <v/>
      </c>
      <c r="AA262" s="7">
        <v>24.5</v>
      </c>
      <c r="AB262" s="7">
        <v>3</v>
      </c>
      <c r="AC262" s="7">
        <v>3</v>
      </c>
      <c r="AD262" s="7">
        <v>3</v>
      </c>
      <c r="AE262" s="7">
        <v>4</v>
      </c>
      <c r="AF262" s="7">
        <v>4</v>
      </c>
      <c r="AG262" s="7">
        <v>4</v>
      </c>
      <c r="AH262" s="7"/>
      <c r="AI262" s="7"/>
      <c r="AJ262" s="7"/>
      <c r="AK262" s="52" t="s">
        <v>1670</v>
      </c>
    </row>
    <row r="263" spans="1:37" s="162" customFormat="1" ht="55.25" customHeight="1">
      <c r="A263" s="51" t="s">
        <v>1020</v>
      </c>
      <c r="B263" s="52" t="s">
        <v>66</v>
      </c>
      <c r="C263" s="163" t="s">
        <v>1503</v>
      </c>
      <c r="D263" s="164" t="s">
        <v>1504</v>
      </c>
      <c r="E263" s="186" t="s">
        <v>1742</v>
      </c>
      <c r="F263" s="7">
        <v>15</v>
      </c>
      <c r="G263" s="7" t="s">
        <v>182</v>
      </c>
      <c r="H263" s="7"/>
      <c r="I263" s="186" t="str">
        <f>IF(表格1[[#This Row],[中(M)]]="","",IF(表格1[[#This Row],[計分方式]]="4C+1X",SUM(M263:Q263)+LARGE(R263:V263,1)&amp;"@",""))</f>
        <v/>
      </c>
      <c r="J263" s="186" t="str">
        <f>IF(表格1[[#This Row],[中(M)]]="","",IF(表格1[[#This Row],[計分方式]]="4C+2X",SUM(M263:Q263)+LARGE(R263:W263,1)+LARGE(R263:W263,2)&amp;"@",""))</f>
        <v/>
      </c>
      <c r="K263" s="186" t="str">
        <f>IF(表格1[[#This Row],[中(M)]]="","",IF(表格1[[#This Row],[計分方式]]="Best5",LARGE((N263,O263,P263,Q263,R263,S263,T263,U263,V263),1)+LARGE((N263,O263,P263,Q263,R263,S263,T263,U263,V263),2)+LARGE((N263,O263,P263,Q263,R263,S263,T263,U263,V263),3)+LARGE((N263,O263,P263,Q263,R263,S263,T263,U263,V263),4)+LARGE((N263,O263,P263,Q263,R263,S263,T263,U263,V263),5)&amp;"@",""))</f>
        <v>19@</v>
      </c>
      <c r="L263" s="186" t="str">
        <f>IF(表格1[[#This Row],[中(M)]]="","",IF(表格1[[#This Row],[計分方式]]="Best6",LARGE((N263,O263,P263,Q263,R263,S263,T263,U263,V263),1)+LARGE((N263,O263,P263,Q263,R263,S263,T263,U263,V263),2)+LARGE((N263,O263,P263,Q263,R263,S263,T263,U263,V263),3)+LARGE((N263,O263,P263,Q263,R263,S263,T263,U263,V263),4)+LARGE((N263,O263,P263,Q263,R263,S263,T263,U263,V263),5)+LARGE((N263,O263,P263,Q263,R263,S263,T263,U263,V263),6)&amp;"@",""))</f>
        <v/>
      </c>
      <c r="M263" s="7">
        <v>27.5</v>
      </c>
      <c r="N263" s="7">
        <v>4</v>
      </c>
      <c r="O263" s="7">
        <v>3</v>
      </c>
      <c r="P263" s="7">
        <v>2</v>
      </c>
      <c r="Q263" s="7">
        <v>4</v>
      </c>
      <c r="R263" s="7">
        <v>4</v>
      </c>
      <c r="S263" s="7">
        <v>4</v>
      </c>
      <c r="T263" s="7"/>
      <c r="U263" s="7"/>
      <c r="V263" s="7"/>
      <c r="W263" s="186" t="str">
        <f>IF(表格1[[#This Row],[中(LQ)]]="","",IF(表格1[[#This Row],[計分方式]]="4C+1X",SUM(AA263:AE263)+LARGE(AF263:AJ263,1)&amp;"@",""))</f>
        <v/>
      </c>
      <c r="X263" s="186" t="str">
        <f>IF(表格1[[#This Row],[中(LQ)]]="","",IF(表格1[[#This Row],[計分方式]]="4C+2X",SUM(AA263:AE263)+LARGE(AF263:AJ263,1)+LARGE(AF263:AJ263,2)&amp;"@",""))</f>
        <v/>
      </c>
      <c r="Y263" s="186" t="str">
        <f>IF(表格1[[#This Row],[中(LQ)]]="","",IF(表格1[[#This Row],[計分方式]]="Best5",LARGE((AB263,AC263,AD263,AE263,AF263,AG263,AH263,AI263,AJ263),1)+LARGE((AB263,AC263,AD263,AE263,AF263,AG263,AH263,AI263,AJ263),2)+LARGE((AB263,AC263,AD263,AE263,AF263,AG263,AH263,AI263,AJ263),3)+LARGE((AB263,AC263,AD263,AE263,AF263,AG263,AH263,AI263,AJ263),4)+LARGE((AB263,AC263,AD263,AE263,AF263,AG263,AH263,AI263,AJ263),5)&amp;"@",""))</f>
        <v>18@</v>
      </c>
      <c r="Z263" s="186" t="str">
        <f>IF(表格1[[#This Row],[中(LQ)]]="","",IF(表格1[[#This Row],[計分方式]]="Best6",LARGE((AB263,AC263,AD263,AE263,AF263,AG263,AH263,AI263,AJ263),1)+LARGE((AB263,AC263,AD263,AE263,AF263,AG263,AH263,AI263,AJ263),2)+LARGE((AB263,AC263,AD263,AE263,AF263,AG263,AH263,AI263,AJ263),3)+LARGE((AB263,AC263,AD263,AE263,AF263,AG263,AH263,AI263,AJ263),4)+LARGE((AB263,AC263,AD263,AE263,AF263,AG263,AH263,AI263,AJ263),5)+LARGE((AB263,AC263,AD263,AE263,AF263,AG263,AH263,AI263,AJ263),6)&amp;"@",""))</f>
        <v/>
      </c>
      <c r="AA263" s="7">
        <v>27</v>
      </c>
      <c r="AB263" s="7">
        <v>3</v>
      </c>
      <c r="AC263" s="7">
        <v>4</v>
      </c>
      <c r="AD263" s="7">
        <v>4</v>
      </c>
      <c r="AE263" s="7">
        <v>4</v>
      </c>
      <c r="AF263" s="7">
        <v>3</v>
      </c>
      <c r="AG263" s="7">
        <v>2</v>
      </c>
      <c r="AH263" s="7"/>
      <c r="AI263" s="7"/>
      <c r="AJ263" s="7"/>
      <c r="AK263" s="52" t="s">
        <v>1671</v>
      </c>
    </row>
    <row r="264" spans="1:37" s="162" customFormat="1" ht="55.25" customHeight="1">
      <c r="A264" s="51" t="s">
        <v>1023</v>
      </c>
      <c r="B264" s="52" t="s">
        <v>66</v>
      </c>
      <c r="C264" s="163" t="s">
        <v>1024</v>
      </c>
      <c r="D264" s="164" t="s">
        <v>1025</v>
      </c>
      <c r="E264" s="186" t="s">
        <v>1742</v>
      </c>
      <c r="F264" s="7">
        <v>20</v>
      </c>
      <c r="G264" s="7" t="s">
        <v>182</v>
      </c>
      <c r="H264" s="7"/>
      <c r="I264" s="186" t="str">
        <f>IF(表格1[[#This Row],[中(M)]]="","",IF(表格1[[#This Row],[計分方式]]="4C+1X",SUM(M264:Q264)+LARGE(R264:V264,1)&amp;"@",""))</f>
        <v/>
      </c>
      <c r="J264" s="186" t="str">
        <f>IF(表格1[[#This Row],[中(M)]]="","",IF(表格1[[#This Row],[計分方式]]="4C+2X",SUM(M264:Q264)+LARGE(R264:W264,1)+LARGE(R264:W264,2)&amp;"@",""))</f>
        <v/>
      </c>
      <c r="K264" s="186" t="str">
        <f>IF(表格1[[#This Row],[中(M)]]="","",IF(表格1[[#This Row],[計分方式]]="Best5",LARGE((N264,O264,P264,Q264,R264,S264,T264,U264,V264),1)+LARGE((N264,O264,P264,Q264,R264,S264,T264,U264,V264),2)+LARGE((N264,O264,P264,Q264,R264,S264,T264,U264,V264),3)+LARGE((N264,O264,P264,Q264,R264,S264,T264,U264,V264),4)+LARGE((N264,O264,P264,Q264,R264,S264,T264,U264,V264),5)&amp;"@",""))</f>
        <v>20@</v>
      </c>
      <c r="L264" s="186" t="str">
        <f>IF(表格1[[#This Row],[中(M)]]="","",IF(表格1[[#This Row],[計分方式]]="Best6",LARGE((N264,O264,P264,Q264,R264,S264,T264,U264,V264),1)+LARGE((N264,O264,P264,Q264,R264,S264,T264,U264,V264),2)+LARGE((N264,O264,P264,Q264,R264,S264,T264,U264,V264),3)+LARGE((N264,O264,P264,Q264,R264,S264,T264,U264,V264),4)+LARGE((N264,O264,P264,Q264,R264,S264,T264,U264,V264),5)+LARGE((N264,O264,P264,Q264,R264,S264,T264,U264,V264),6)&amp;"@",""))</f>
        <v/>
      </c>
      <c r="M264" s="7">
        <v>26.5</v>
      </c>
      <c r="N264" s="7">
        <v>4</v>
      </c>
      <c r="O264" s="7">
        <v>4</v>
      </c>
      <c r="P264" s="7">
        <v>4</v>
      </c>
      <c r="Q264" s="7">
        <v>4</v>
      </c>
      <c r="R264" s="7">
        <v>4</v>
      </c>
      <c r="S264" s="7">
        <v>4</v>
      </c>
      <c r="T264" s="7"/>
      <c r="U264" s="7"/>
      <c r="V264" s="7"/>
      <c r="W264" s="186" t="str">
        <f>IF(表格1[[#This Row],[中(LQ)]]="","",IF(表格1[[#This Row],[計分方式]]="4C+1X",SUM(AA264:AE264)+LARGE(AF264:AJ264,1)&amp;"@",""))</f>
        <v/>
      </c>
      <c r="X264" s="186" t="str">
        <f>IF(表格1[[#This Row],[中(LQ)]]="","",IF(表格1[[#This Row],[計分方式]]="4C+2X",SUM(AA264:AE264)+LARGE(AF264:AJ264,1)+LARGE(AF264:AJ264,2)&amp;"@",""))</f>
        <v/>
      </c>
      <c r="Y264" s="186" t="str">
        <f>IF(表格1[[#This Row],[中(LQ)]]="","",IF(表格1[[#This Row],[計分方式]]="Best5",LARGE((AB264,AC264,AD264,AE264,AF264,AG264,AH264,AI264,AJ264),1)+LARGE((AB264,AC264,AD264,AE264,AF264,AG264,AH264,AI264,AJ264),2)+LARGE((AB264,AC264,AD264,AE264,AF264,AG264,AH264,AI264,AJ264),3)+LARGE((AB264,AC264,AD264,AE264,AF264,AG264,AH264,AI264,AJ264),4)+LARGE((AB264,AC264,AD264,AE264,AF264,AG264,AH264,AI264,AJ264),5)&amp;"@",""))</f>
        <v>20@</v>
      </c>
      <c r="Z264" s="186" t="str">
        <f>IF(表格1[[#This Row],[中(LQ)]]="","",IF(表格1[[#This Row],[計分方式]]="Best6",LARGE((AB264,AC264,AD264,AE264,AF264,AG264,AH264,AI264,AJ264),1)+LARGE((AB264,AC264,AD264,AE264,AF264,AG264,AH264,AI264,AJ264),2)+LARGE((AB264,AC264,AD264,AE264,AF264,AG264,AH264,AI264,AJ264),3)+LARGE((AB264,AC264,AD264,AE264,AF264,AG264,AH264,AI264,AJ264),4)+LARGE((AB264,AC264,AD264,AE264,AF264,AG264,AH264,AI264,AJ264),5)+LARGE((AB264,AC264,AD264,AE264,AF264,AG264,AH264,AI264,AJ264),6)&amp;"@",""))</f>
        <v/>
      </c>
      <c r="AA264" s="7">
        <v>26</v>
      </c>
      <c r="AB264" s="7">
        <v>4</v>
      </c>
      <c r="AC264" s="7">
        <v>4</v>
      </c>
      <c r="AD264" s="7">
        <v>4</v>
      </c>
      <c r="AE264" s="7">
        <v>4</v>
      </c>
      <c r="AF264" s="7">
        <v>4</v>
      </c>
      <c r="AG264" s="7">
        <v>4</v>
      </c>
      <c r="AH264" s="7"/>
      <c r="AI264" s="7"/>
      <c r="AJ264" s="7"/>
      <c r="AK264" s="52" t="s">
        <v>1672</v>
      </c>
    </row>
    <row r="265" spans="1:37" s="162" customFormat="1" ht="55.25" customHeight="1">
      <c r="A265" s="51" t="s">
        <v>1026</v>
      </c>
      <c r="B265" s="52" t="s">
        <v>66</v>
      </c>
      <c r="C265" s="163" t="s">
        <v>1027</v>
      </c>
      <c r="D265" s="164" t="s">
        <v>1028</v>
      </c>
      <c r="E265" s="186" t="s">
        <v>1742</v>
      </c>
      <c r="F265" s="7">
        <v>15</v>
      </c>
      <c r="G265" s="7" t="s">
        <v>182</v>
      </c>
      <c r="H265" s="7"/>
      <c r="I265" s="186" t="str">
        <f>IF(表格1[[#This Row],[中(M)]]="","",IF(表格1[[#This Row],[計分方式]]="4C+1X",SUM(M265:Q265)+LARGE(R265:V265,1)&amp;"@",""))</f>
        <v/>
      </c>
      <c r="J265" s="186" t="str">
        <f>IF(表格1[[#This Row],[中(M)]]="","",IF(表格1[[#This Row],[計分方式]]="4C+2X",SUM(M265:Q265)+LARGE(R265:W265,1)+LARGE(R265:W265,2)&amp;"@",""))</f>
        <v/>
      </c>
      <c r="K265" s="186" t="str">
        <f>IF(表格1[[#This Row],[中(M)]]="","",IF(表格1[[#This Row],[計分方式]]="Best5",LARGE((N265,O265,P265,Q265,R265,S265,T265,U265,V265),1)+LARGE((N265,O265,P265,Q265,R265,S265,T265,U265,V265),2)+LARGE((N265,O265,P265,Q265,R265,S265,T265,U265,V265),3)+LARGE((N265,O265,P265,Q265,R265,S265,T265,U265,V265),4)+LARGE((N265,O265,P265,Q265,R265,S265,T265,U265,V265),5)&amp;"@",""))</f>
        <v>19@</v>
      </c>
      <c r="L265" s="186" t="str">
        <f>IF(表格1[[#This Row],[中(M)]]="","",IF(表格1[[#This Row],[計分方式]]="Best6",LARGE((N265,O265,P265,Q265,R265,S265,T265,U265,V265),1)+LARGE((N265,O265,P265,Q265,R265,S265,T265,U265,V265),2)+LARGE((N265,O265,P265,Q265,R265,S265,T265,U265,V265),3)+LARGE((N265,O265,P265,Q265,R265,S265,T265,U265,V265),4)+LARGE((N265,O265,P265,Q265,R265,S265,T265,U265,V265),5)+LARGE((N265,O265,P265,Q265,R265,S265,T265,U265,V265),6)&amp;"@",""))</f>
        <v/>
      </c>
      <c r="M265" s="7">
        <v>24.5</v>
      </c>
      <c r="N265" s="7">
        <v>3</v>
      </c>
      <c r="O265" s="7">
        <v>3</v>
      </c>
      <c r="P265" s="7">
        <v>2</v>
      </c>
      <c r="Q265" s="7">
        <v>5</v>
      </c>
      <c r="R265" s="7">
        <v>4</v>
      </c>
      <c r="S265" s="7">
        <v>4</v>
      </c>
      <c r="T265" s="7"/>
      <c r="U265" s="7"/>
      <c r="V265" s="7"/>
      <c r="W265" s="186" t="str">
        <f>IF(表格1[[#This Row],[中(LQ)]]="","",IF(表格1[[#This Row],[計分方式]]="4C+1X",SUM(AA265:AE265)+LARGE(AF265:AJ265,1)&amp;"@",""))</f>
        <v/>
      </c>
      <c r="X265" s="186" t="str">
        <f>IF(表格1[[#This Row],[中(LQ)]]="","",IF(表格1[[#This Row],[計分方式]]="4C+2X",SUM(AA265:AE265)+LARGE(AF265:AJ265,1)+LARGE(AF265:AJ265,2)&amp;"@",""))</f>
        <v/>
      </c>
      <c r="Y265" s="186" t="str">
        <f>IF(表格1[[#This Row],[中(LQ)]]="","",IF(表格1[[#This Row],[計分方式]]="Best5",LARGE((AB265,AC265,AD265,AE265,AF265,AG265,AH265,AI265,AJ265),1)+LARGE((AB265,AC265,AD265,AE265,AF265,AG265,AH265,AI265,AJ265),2)+LARGE((AB265,AC265,AD265,AE265,AF265,AG265,AH265,AI265,AJ265),3)+LARGE((AB265,AC265,AD265,AE265,AF265,AG265,AH265,AI265,AJ265),4)+LARGE((AB265,AC265,AD265,AE265,AF265,AG265,AH265,AI265,AJ265),5)&amp;"@",""))</f>
        <v>20@</v>
      </c>
      <c r="Z265" s="186" t="str">
        <f>IF(表格1[[#This Row],[中(LQ)]]="","",IF(表格1[[#This Row],[計分方式]]="Best6",LARGE((AB265,AC265,AD265,AE265,AF265,AG265,AH265,AI265,AJ265),1)+LARGE((AB265,AC265,AD265,AE265,AF265,AG265,AH265,AI265,AJ265),2)+LARGE((AB265,AC265,AD265,AE265,AF265,AG265,AH265,AI265,AJ265),3)+LARGE((AB265,AC265,AD265,AE265,AF265,AG265,AH265,AI265,AJ265),4)+LARGE((AB265,AC265,AD265,AE265,AF265,AG265,AH265,AI265,AJ265),5)+LARGE((AB265,AC265,AD265,AE265,AF265,AG265,AH265,AI265,AJ265),6)&amp;"@",""))</f>
        <v/>
      </c>
      <c r="AA265" s="7">
        <v>24.5</v>
      </c>
      <c r="AB265" s="7">
        <v>4</v>
      </c>
      <c r="AC265" s="7">
        <v>3</v>
      </c>
      <c r="AD265" s="7">
        <v>4</v>
      </c>
      <c r="AE265" s="7">
        <v>4</v>
      </c>
      <c r="AF265" s="7">
        <v>4</v>
      </c>
      <c r="AG265" s="7">
        <v>4</v>
      </c>
      <c r="AH265" s="7"/>
      <c r="AI265" s="7"/>
      <c r="AJ265" s="7"/>
      <c r="AK265" s="52" t="s">
        <v>1672</v>
      </c>
    </row>
    <row r="266" spans="1:37" s="162" customFormat="1" ht="55.25" customHeight="1">
      <c r="A266" s="51" t="s">
        <v>1029</v>
      </c>
      <c r="B266" s="52" t="s">
        <v>66</v>
      </c>
      <c r="C266" s="163" t="s">
        <v>1030</v>
      </c>
      <c r="D266" s="164" t="s">
        <v>1031</v>
      </c>
      <c r="E266" s="186" t="s">
        <v>1742</v>
      </c>
      <c r="F266" s="7">
        <v>15</v>
      </c>
      <c r="G266" s="7" t="s">
        <v>182</v>
      </c>
      <c r="H266" s="7"/>
      <c r="I266" s="186" t="str">
        <f>IF(表格1[[#This Row],[中(M)]]="","",IF(表格1[[#This Row],[計分方式]]="4C+1X",SUM(M266:Q266)+LARGE(R266:V266,1)&amp;"@",""))</f>
        <v/>
      </c>
      <c r="J266" s="186" t="str">
        <f>IF(表格1[[#This Row],[中(M)]]="","",IF(表格1[[#This Row],[計分方式]]="4C+2X",SUM(M266:Q266)+LARGE(R266:W266,1)+LARGE(R266:W266,2)&amp;"@",""))</f>
        <v/>
      </c>
      <c r="K266" s="186" t="str">
        <f>IF(表格1[[#This Row],[中(M)]]="","",IF(表格1[[#This Row],[計分方式]]="Best5",LARGE((N266,O266,P266,Q266,R266,S266,T266,U266,V266),1)+LARGE((N266,O266,P266,Q266,R266,S266,T266,U266,V266),2)+LARGE((N266,O266,P266,Q266,R266,S266,T266,U266,V266),3)+LARGE((N266,O266,P266,Q266,R266,S266,T266,U266,V266),4)+LARGE((N266,O266,P266,Q266,R266,S266,T266,U266,V266),5)&amp;"@",""))</f>
        <v>19@</v>
      </c>
      <c r="L266" s="186" t="str">
        <f>IF(表格1[[#This Row],[中(M)]]="","",IF(表格1[[#This Row],[計分方式]]="Best6",LARGE((N266,O266,P266,Q266,R266,S266,T266,U266,V266),1)+LARGE((N266,O266,P266,Q266,R266,S266,T266,U266,V266),2)+LARGE((N266,O266,P266,Q266,R266,S266,T266,U266,V266),3)+LARGE((N266,O266,P266,Q266,R266,S266,T266,U266,V266),4)+LARGE((N266,O266,P266,Q266,R266,S266,T266,U266,V266),5)+LARGE((N266,O266,P266,Q266,R266,S266,T266,U266,V266),6)&amp;"@",""))</f>
        <v/>
      </c>
      <c r="M266" s="7">
        <v>25.3</v>
      </c>
      <c r="N266" s="7">
        <v>3</v>
      </c>
      <c r="O266" s="7">
        <v>4</v>
      </c>
      <c r="P266" s="7">
        <v>5</v>
      </c>
      <c r="Q266" s="7">
        <v>3</v>
      </c>
      <c r="R266" s="7">
        <v>4</v>
      </c>
      <c r="S266" s="7">
        <v>3</v>
      </c>
      <c r="T266" s="7"/>
      <c r="U266" s="7"/>
      <c r="V266" s="7"/>
      <c r="W266" s="186" t="str">
        <f>IF(表格1[[#This Row],[中(LQ)]]="","",IF(表格1[[#This Row],[計分方式]]="4C+1X",SUM(AA266:AE266)+LARGE(AF266:AJ266,1)&amp;"@",""))</f>
        <v/>
      </c>
      <c r="X266" s="186" t="str">
        <f>IF(表格1[[#This Row],[中(LQ)]]="","",IF(表格1[[#This Row],[計分方式]]="4C+2X",SUM(AA266:AE266)+LARGE(AF266:AJ266,1)+LARGE(AF266:AJ266,2)&amp;"@",""))</f>
        <v/>
      </c>
      <c r="Y266" s="186" t="str">
        <f>IF(表格1[[#This Row],[中(LQ)]]="","",IF(表格1[[#This Row],[計分方式]]="Best5",LARGE((AB266,AC266,AD266,AE266,AF266,AG266,AH266,AI266,AJ266),1)+LARGE((AB266,AC266,AD266,AE266,AF266,AG266,AH266,AI266,AJ266),2)+LARGE((AB266,AC266,AD266,AE266,AF266,AG266,AH266,AI266,AJ266),3)+LARGE((AB266,AC266,AD266,AE266,AF266,AG266,AH266,AI266,AJ266),4)+LARGE((AB266,AC266,AD266,AE266,AF266,AG266,AH266,AI266,AJ266),5)&amp;"@",""))</f>
        <v>19@</v>
      </c>
      <c r="Z266" s="186" t="str">
        <f>IF(表格1[[#This Row],[中(LQ)]]="","",IF(表格1[[#This Row],[計分方式]]="Best6",LARGE((AB266,AC266,AD266,AE266,AF266,AG266,AH266,AI266,AJ266),1)+LARGE((AB266,AC266,AD266,AE266,AF266,AG266,AH266,AI266,AJ266),2)+LARGE((AB266,AC266,AD266,AE266,AF266,AG266,AH266,AI266,AJ266),3)+LARGE((AB266,AC266,AD266,AE266,AF266,AG266,AH266,AI266,AJ266),4)+LARGE((AB266,AC266,AD266,AE266,AF266,AG266,AH266,AI266,AJ266),5)+LARGE((AB266,AC266,AD266,AE266,AF266,AG266,AH266,AI266,AJ266),6)&amp;"@",""))</f>
        <v/>
      </c>
      <c r="AA266" s="7">
        <v>24.8</v>
      </c>
      <c r="AB266" s="7">
        <v>4</v>
      </c>
      <c r="AC266" s="7">
        <v>3</v>
      </c>
      <c r="AD266" s="7">
        <v>4</v>
      </c>
      <c r="AE266" s="7">
        <v>4</v>
      </c>
      <c r="AF266" s="7">
        <v>4</v>
      </c>
      <c r="AG266" s="7">
        <v>3</v>
      </c>
      <c r="AH266" s="7"/>
      <c r="AI266" s="7"/>
      <c r="AJ266" s="7"/>
      <c r="AK266" s="52"/>
    </row>
    <row r="267" spans="1:37" s="162" customFormat="1" ht="55.25" customHeight="1">
      <c r="A267" s="51" t="s">
        <v>1032</v>
      </c>
      <c r="B267" s="52" t="s">
        <v>66</v>
      </c>
      <c r="C267" s="163" t="s">
        <v>1033</v>
      </c>
      <c r="D267" s="164" t="s">
        <v>1034</v>
      </c>
      <c r="E267" s="186" t="s">
        <v>1742</v>
      </c>
      <c r="F267" s="7">
        <v>20</v>
      </c>
      <c r="G267" s="7" t="s">
        <v>182</v>
      </c>
      <c r="H267" s="7"/>
      <c r="I267" s="186" t="str">
        <f>IF(表格1[[#This Row],[中(M)]]="","",IF(表格1[[#This Row],[計分方式]]="4C+1X",SUM(M267:Q267)+LARGE(R267:V267,1)&amp;"@",""))</f>
        <v/>
      </c>
      <c r="J267" s="186" t="str">
        <f>IF(表格1[[#This Row],[中(M)]]="","",IF(表格1[[#This Row],[計分方式]]="4C+2X",SUM(M267:Q267)+LARGE(R267:W267,1)+LARGE(R267:W267,2)&amp;"@",""))</f>
        <v/>
      </c>
      <c r="K267" s="186" t="str">
        <f>IF(表格1[[#This Row],[中(M)]]="","",IF(表格1[[#This Row],[計分方式]]="Best5",LARGE((N267,O267,P267,Q267,R267,S267,T267,U267,V267),1)+LARGE((N267,O267,P267,Q267,R267,S267,T267,U267,V267),2)+LARGE((N267,O267,P267,Q267,R267,S267,T267,U267,V267),3)+LARGE((N267,O267,P267,Q267,R267,S267,T267,U267,V267),4)+LARGE((N267,O267,P267,Q267,R267,S267,T267,U267,V267),5)&amp;"@",""))</f>
        <v>19@</v>
      </c>
      <c r="L267" s="186" t="str">
        <f>IF(表格1[[#This Row],[中(M)]]="","",IF(表格1[[#This Row],[計分方式]]="Best6",LARGE((N267,O267,P267,Q267,R267,S267,T267,U267,V267),1)+LARGE((N267,O267,P267,Q267,R267,S267,T267,U267,V267),2)+LARGE((N267,O267,P267,Q267,R267,S267,T267,U267,V267),3)+LARGE((N267,O267,P267,Q267,R267,S267,T267,U267,V267),4)+LARGE((N267,O267,P267,Q267,R267,S267,T267,U267,V267),5)+LARGE((N267,O267,P267,Q267,R267,S267,T267,U267,V267),6)&amp;"@",""))</f>
        <v/>
      </c>
      <c r="M267" s="7">
        <v>25.5</v>
      </c>
      <c r="N267" s="7">
        <v>4</v>
      </c>
      <c r="O267" s="7">
        <v>3</v>
      </c>
      <c r="P267" s="7">
        <v>3</v>
      </c>
      <c r="Q267" s="7">
        <v>5</v>
      </c>
      <c r="R267" s="7">
        <v>4</v>
      </c>
      <c r="S267" s="7">
        <v>3</v>
      </c>
      <c r="T267" s="7"/>
      <c r="U267" s="7"/>
      <c r="V267" s="7"/>
      <c r="W267" s="186" t="str">
        <f>IF(表格1[[#This Row],[中(LQ)]]="","",IF(表格1[[#This Row],[計分方式]]="4C+1X",SUM(AA267:AE267)+LARGE(AF267:AJ267,1)&amp;"@",""))</f>
        <v/>
      </c>
      <c r="X267" s="186" t="str">
        <f>IF(表格1[[#This Row],[中(LQ)]]="","",IF(表格1[[#This Row],[計分方式]]="4C+2X",SUM(AA267:AE267)+LARGE(AF267:AJ267,1)+LARGE(AF267:AJ267,2)&amp;"@",""))</f>
        <v/>
      </c>
      <c r="Y267" s="186" t="str">
        <f>IF(表格1[[#This Row],[中(LQ)]]="","",IF(表格1[[#This Row],[計分方式]]="Best5",LARGE((AB267,AC267,AD267,AE267,AF267,AG267,AH267,AI267,AJ267),1)+LARGE((AB267,AC267,AD267,AE267,AF267,AG267,AH267,AI267,AJ267),2)+LARGE((AB267,AC267,AD267,AE267,AF267,AG267,AH267,AI267,AJ267),3)+LARGE((AB267,AC267,AD267,AE267,AF267,AG267,AH267,AI267,AJ267),4)+LARGE((AB267,AC267,AD267,AE267,AF267,AG267,AH267,AI267,AJ267),5)&amp;"@",""))</f>
        <v>18@</v>
      </c>
      <c r="Z267" s="186" t="str">
        <f>IF(表格1[[#This Row],[中(LQ)]]="","",IF(表格1[[#This Row],[計分方式]]="Best6",LARGE((AB267,AC267,AD267,AE267,AF267,AG267,AH267,AI267,AJ267),1)+LARGE((AB267,AC267,AD267,AE267,AF267,AG267,AH267,AI267,AJ267),2)+LARGE((AB267,AC267,AD267,AE267,AF267,AG267,AH267,AI267,AJ267),3)+LARGE((AB267,AC267,AD267,AE267,AF267,AG267,AH267,AI267,AJ267),4)+LARGE((AB267,AC267,AD267,AE267,AF267,AG267,AH267,AI267,AJ267),5)+LARGE((AB267,AC267,AD267,AE267,AF267,AG267,AH267,AI267,AJ267),6)&amp;"@",""))</f>
        <v/>
      </c>
      <c r="AA267" s="7">
        <v>24.5</v>
      </c>
      <c r="AB267" s="7">
        <v>4</v>
      </c>
      <c r="AC267" s="7">
        <v>4</v>
      </c>
      <c r="AD267" s="7">
        <v>2</v>
      </c>
      <c r="AE267" s="7">
        <v>4</v>
      </c>
      <c r="AF267" s="7">
        <v>4</v>
      </c>
      <c r="AG267" s="7">
        <v>2</v>
      </c>
      <c r="AH267" s="7"/>
      <c r="AI267" s="7"/>
      <c r="AJ267" s="7"/>
      <c r="AK267" s="52" t="s">
        <v>1672</v>
      </c>
    </row>
    <row r="268" spans="1:37" s="162" customFormat="1" ht="55.25" customHeight="1">
      <c r="A268" s="51" t="s">
        <v>1035</v>
      </c>
      <c r="B268" s="52" t="s">
        <v>66</v>
      </c>
      <c r="C268" s="52" t="s">
        <v>1036</v>
      </c>
      <c r="D268" s="160" t="s">
        <v>1037</v>
      </c>
      <c r="E268" s="7" t="s">
        <v>74</v>
      </c>
      <c r="F268" s="7">
        <v>25</v>
      </c>
      <c r="G268" s="7" t="s">
        <v>361</v>
      </c>
      <c r="H268" s="7"/>
      <c r="I268" s="186" t="str">
        <f>IF(表格1[[#This Row],[中(M)]]="","",IF(表格1[[#This Row],[計分方式]]="4C+1X",SUM(M268:Q268)+LARGE(R268:V268,1)&amp;"@",""))</f>
        <v/>
      </c>
      <c r="J268" s="186" t="str">
        <f>IF(表格1[[#This Row],[中(M)]]="","",IF(表格1[[#This Row],[計分方式]]="4C+2X",SUM(M268:Q268)+LARGE(R268:W268,1)+LARGE(R268:W268,2)&amp;"@",""))</f>
        <v/>
      </c>
      <c r="K268" s="186" t="str">
        <f>IF(表格1[[#This Row],[中(M)]]="","",IF(表格1[[#This Row],[計分方式]]="Best5",LARGE((N268,O268,P268,Q268,R268,S268,T268,U268,V268),1)+LARGE((N268,O268,P268,Q268,R268,S268,T268,U268,V268),2)+LARGE((N268,O268,P268,Q268,R268,S268,T268,U268,V268),3)+LARGE((N268,O268,P268,Q268,R268,S268,T268,U268,V268),4)+LARGE((N268,O268,P268,Q268,R268,S268,T268,U268,V268),5)&amp;"@",""))</f>
        <v>18@</v>
      </c>
      <c r="L268" s="186" t="str">
        <f>IF(表格1[[#This Row],[中(M)]]="","",IF(表格1[[#This Row],[計分方式]]="Best6",LARGE((N268,O268,P268,Q268,R268,S268,T268,U268,V268),1)+LARGE((N268,O268,P268,Q268,R268,S268,T268,U268,V268),2)+LARGE((N268,O268,P268,Q268,R268,S268,T268,U268,V268),3)+LARGE((N268,O268,P268,Q268,R268,S268,T268,U268,V268),4)+LARGE((N268,O268,P268,Q268,R268,S268,T268,U268,V268),5)+LARGE((N268,O268,P268,Q268,R268,S268,T268,U268,V268),6)&amp;"@",""))</f>
        <v/>
      </c>
      <c r="M268" s="7">
        <v>26.5</v>
      </c>
      <c r="N268" s="7">
        <v>4</v>
      </c>
      <c r="O268" s="7">
        <v>4</v>
      </c>
      <c r="P268" s="7">
        <v>3</v>
      </c>
      <c r="Q268" s="7">
        <v>4</v>
      </c>
      <c r="R268" s="7">
        <v>3</v>
      </c>
      <c r="S268" s="7">
        <v>3</v>
      </c>
      <c r="T268" s="7"/>
      <c r="U268" s="7"/>
      <c r="V268" s="7"/>
      <c r="W268" s="186" t="str">
        <f>IF(表格1[[#This Row],[中(LQ)]]="","",IF(表格1[[#This Row],[計分方式]]="4C+1X",SUM(AA268:AE268)+LARGE(AF268:AJ268,1)&amp;"@",""))</f>
        <v/>
      </c>
      <c r="X268" s="186" t="str">
        <f>IF(表格1[[#This Row],[中(LQ)]]="","",IF(表格1[[#This Row],[計分方式]]="4C+2X",SUM(AA268:AE268)+LARGE(AF268:AJ268,1)+LARGE(AF268:AJ268,2)&amp;"@",""))</f>
        <v/>
      </c>
      <c r="Y268" s="186" t="str">
        <f>IF(表格1[[#This Row],[中(LQ)]]="","",IF(表格1[[#This Row],[計分方式]]="Best5",LARGE((AB268,AC268,AD268,AE268,AF268,AG268,AH268,AI268,AJ268),1)+LARGE((AB268,AC268,AD268,AE268,AF268,AG268,AH268,AI268,AJ268),2)+LARGE((AB268,AC268,AD268,AE268,AF268,AG268,AH268,AI268,AJ268),3)+LARGE((AB268,AC268,AD268,AE268,AF268,AG268,AH268,AI268,AJ268),4)+LARGE((AB268,AC268,AD268,AE268,AF268,AG268,AH268,AI268,AJ268),5)&amp;"@",""))</f>
        <v>18@</v>
      </c>
      <c r="Z268" s="186" t="str">
        <f>IF(表格1[[#This Row],[中(LQ)]]="","",IF(表格1[[#This Row],[計分方式]]="Best6",LARGE((AB268,AC268,AD268,AE268,AF268,AG268,AH268,AI268,AJ268),1)+LARGE((AB268,AC268,AD268,AE268,AF268,AG268,AH268,AI268,AJ268),2)+LARGE((AB268,AC268,AD268,AE268,AF268,AG268,AH268,AI268,AJ268),3)+LARGE((AB268,AC268,AD268,AE268,AF268,AG268,AH268,AI268,AJ268),4)+LARGE((AB268,AC268,AD268,AE268,AF268,AG268,AH268,AI268,AJ268),5)+LARGE((AB268,AC268,AD268,AE268,AF268,AG268,AH268,AI268,AJ268),6)&amp;"@",""))</f>
        <v/>
      </c>
      <c r="AA268" s="7">
        <v>26</v>
      </c>
      <c r="AB268" s="7">
        <v>4</v>
      </c>
      <c r="AC268" s="7">
        <v>4</v>
      </c>
      <c r="AD268" s="7">
        <v>3</v>
      </c>
      <c r="AE268" s="7">
        <v>4</v>
      </c>
      <c r="AF268" s="7">
        <v>3</v>
      </c>
      <c r="AG268" s="7">
        <v>3</v>
      </c>
      <c r="AH268" s="7"/>
      <c r="AI268" s="7"/>
      <c r="AJ268" s="7"/>
      <c r="AK268" s="161" t="s">
        <v>1673</v>
      </c>
    </row>
    <row r="269" spans="1:37" s="162" customFormat="1" ht="55.25" customHeight="1">
      <c r="A269" s="51" t="s">
        <v>1038</v>
      </c>
      <c r="B269" s="52" t="s">
        <v>66</v>
      </c>
      <c r="C269" s="52" t="s">
        <v>1039</v>
      </c>
      <c r="D269" s="160" t="s">
        <v>1040</v>
      </c>
      <c r="E269" s="7" t="s">
        <v>74</v>
      </c>
      <c r="F269" s="7">
        <v>25</v>
      </c>
      <c r="G269" s="7" t="s">
        <v>361</v>
      </c>
      <c r="H269" s="7"/>
      <c r="I269" s="186" t="str">
        <f>IF(表格1[[#This Row],[中(M)]]="","",IF(表格1[[#This Row],[計分方式]]="4C+1X",SUM(M269:Q269)+LARGE(R269:V269,1)&amp;"@",""))</f>
        <v/>
      </c>
      <c r="J269" s="186" t="str">
        <f>IF(表格1[[#This Row],[中(M)]]="","",IF(表格1[[#This Row],[計分方式]]="4C+2X",SUM(M269:Q269)+LARGE(R269:W269,1)+LARGE(R269:W269,2)&amp;"@",""))</f>
        <v/>
      </c>
      <c r="K269" s="186" t="str">
        <f>IF(表格1[[#This Row],[中(M)]]="","",IF(表格1[[#This Row],[計分方式]]="Best5",LARGE((N269,O269,P269,Q269,R269,S269,T269,U269,V269),1)+LARGE((N269,O269,P269,Q269,R269,S269,T269,U269,V269),2)+LARGE((N269,O269,P269,Q269,R269,S269,T269,U269,V269),3)+LARGE((N269,O269,P269,Q269,R269,S269,T269,U269,V269),4)+LARGE((N269,O269,P269,Q269,R269,S269,T269,U269,V269),5)&amp;"@",""))</f>
        <v>19@</v>
      </c>
      <c r="L269" s="186" t="str">
        <f>IF(表格1[[#This Row],[中(M)]]="","",IF(表格1[[#This Row],[計分方式]]="Best6",LARGE((N269,O269,P269,Q269,R269,S269,T269,U269,V269),1)+LARGE((N269,O269,P269,Q269,R269,S269,T269,U269,V269),2)+LARGE((N269,O269,P269,Q269,R269,S269,T269,U269,V269),3)+LARGE((N269,O269,P269,Q269,R269,S269,T269,U269,V269),4)+LARGE((N269,O269,P269,Q269,R269,S269,T269,U269,V269),5)+LARGE((N269,O269,P269,Q269,R269,S269,T269,U269,V269),6)&amp;"@",""))</f>
        <v/>
      </c>
      <c r="M269" s="7">
        <v>24.5</v>
      </c>
      <c r="N269" s="7">
        <v>6</v>
      </c>
      <c r="O269" s="7">
        <v>3</v>
      </c>
      <c r="P269" s="7">
        <v>2</v>
      </c>
      <c r="Q269" s="7">
        <v>3</v>
      </c>
      <c r="R269" s="7">
        <v>4</v>
      </c>
      <c r="S269" s="7">
        <v>3</v>
      </c>
      <c r="T269" s="7"/>
      <c r="U269" s="7"/>
      <c r="V269" s="7"/>
      <c r="W269" s="186" t="str">
        <f>IF(表格1[[#This Row],[中(LQ)]]="","",IF(表格1[[#This Row],[計分方式]]="4C+1X",SUM(AA269:AE269)+LARGE(AF269:AJ269,1)&amp;"@",""))</f>
        <v/>
      </c>
      <c r="X269" s="186" t="str">
        <f>IF(表格1[[#This Row],[中(LQ)]]="","",IF(表格1[[#This Row],[計分方式]]="4C+2X",SUM(AA269:AE269)+LARGE(AF269:AJ269,1)+LARGE(AF269:AJ269,2)&amp;"@",""))</f>
        <v/>
      </c>
      <c r="Y269" s="186" t="str">
        <f>IF(表格1[[#This Row],[中(LQ)]]="","",IF(表格1[[#This Row],[計分方式]]="Best5",LARGE((AB269,AC269,AD269,AE269,AF269,AG269,AH269,AI269,AJ269),1)+LARGE((AB269,AC269,AD269,AE269,AF269,AG269,AH269,AI269,AJ269),2)+LARGE((AB269,AC269,AD269,AE269,AF269,AG269,AH269,AI269,AJ269),3)+LARGE((AB269,AC269,AD269,AE269,AF269,AG269,AH269,AI269,AJ269),4)+LARGE((AB269,AC269,AD269,AE269,AF269,AG269,AH269,AI269,AJ269),5)&amp;"@",""))</f>
        <v>21@</v>
      </c>
      <c r="Z269" s="186" t="str">
        <f>IF(表格1[[#This Row],[中(LQ)]]="","",IF(表格1[[#This Row],[計分方式]]="Best6",LARGE((AB269,AC269,AD269,AE269,AF269,AG269,AH269,AI269,AJ269),1)+LARGE((AB269,AC269,AD269,AE269,AF269,AG269,AH269,AI269,AJ269),2)+LARGE((AB269,AC269,AD269,AE269,AF269,AG269,AH269,AI269,AJ269),3)+LARGE((AB269,AC269,AD269,AE269,AF269,AG269,AH269,AI269,AJ269),4)+LARGE((AB269,AC269,AD269,AE269,AF269,AG269,AH269,AI269,AJ269),5)+LARGE((AB269,AC269,AD269,AE269,AF269,AG269,AH269,AI269,AJ269),6)&amp;"@",""))</f>
        <v/>
      </c>
      <c r="AA269" s="7">
        <v>24</v>
      </c>
      <c r="AB269" s="7">
        <v>4</v>
      </c>
      <c r="AC269" s="7">
        <v>4</v>
      </c>
      <c r="AD269" s="7">
        <v>4</v>
      </c>
      <c r="AE269" s="7">
        <v>5</v>
      </c>
      <c r="AF269" s="7">
        <v>4</v>
      </c>
      <c r="AG269" s="7">
        <v>2</v>
      </c>
      <c r="AH269" s="7"/>
      <c r="AI269" s="7"/>
      <c r="AJ269" s="7"/>
      <c r="AK269" s="161" t="s">
        <v>1041</v>
      </c>
    </row>
    <row r="270" spans="1:37" s="162" customFormat="1" ht="55.25" customHeight="1">
      <c r="A270" s="51" t="s">
        <v>1042</v>
      </c>
      <c r="B270" s="52" t="s">
        <v>66</v>
      </c>
      <c r="C270" s="52" t="s">
        <v>1043</v>
      </c>
      <c r="D270" s="160" t="s">
        <v>1044</v>
      </c>
      <c r="E270" s="7" t="s">
        <v>74</v>
      </c>
      <c r="F270" s="7">
        <v>25</v>
      </c>
      <c r="G270" s="7" t="s">
        <v>361</v>
      </c>
      <c r="H270" s="7"/>
      <c r="I270" s="186" t="str">
        <f>IF(表格1[[#This Row],[中(M)]]="","",IF(表格1[[#This Row],[計分方式]]="4C+1X",SUM(M270:Q270)+LARGE(R270:V270,1)&amp;"@",""))</f>
        <v/>
      </c>
      <c r="J270" s="186" t="str">
        <f>IF(表格1[[#This Row],[中(M)]]="","",IF(表格1[[#This Row],[計分方式]]="4C+2X",SUM(M270:Q270)+LARGE(R270:W270,1)+LARGE(R270:W270,2)&amp;"@",""))</f>
        <v/>
      </c>
      <c r="K270" s="186" t="str">
        <f>IF(表格1[[#This Row],[中(M)]]="","",IF(表格1[[#This Row],[計分方式]]="Best5",LARGE((N270,O270,P270,Q270,R270,S270,T270,U270,V270),1)+LARGE((N270,O270,P270,Q270,R270,S270,T270,U270,V270),2)+LARGE((N270,O270,P270,Q270,R270,S270,T270,U270,V270),3)+LARGE((N270,O270,P270,Q270,R270,S270,T270,U270,V270),4)+LARGE((N270,O270,P270,Q270,R270,S270,T270,U270,V270),5)&amp;"@",""))</f>
        <v>20@</v>
      </c>
      <c r="L270" s="186" t="str">
        <f>IF(表格1[[#This Row],[中(M)]]="","",IF(表格1[[#This Row],[計分方式]]="Best6",LARGE((N270,O270,P270,Q270,R270,S270,T270,U270,V270),1)+LARGE((N270,O270,P270,Q270,R270,S270,T270,U270,V270),2)+LARGE((N270,O270,P270,Q270,R270,S270,T270,U270,V270),3)+LARGE((N270,O270,P270,Q270,R270,S270,T270,U270,V270),4)+LARGE((N270,O270,P270,Q270,R270,S270,T270,U270,V270),5)+LARGE((N270,O270,P270,Q270,R270,S270,T270,U270,V270),6)&amp;"@",""))</f>
        <v/>
      </c>
      <c r="M270" s="7">
        <v>25.6</v>
      </c>
      <c r="N270" s="7">
        <v>4</v>
      </c>
      <c r="O270" s="7">
        <v>4</v>
      </c>
      <c r="P270" s="7">
        <v>4</v>
      </c>
      <c r="Q270" s="7">
        <v>4</v>
      </c>
      <c r="R270" s="7">
        <v>4</v>
      </c>
      <c r="S270" s="7">
        <v>4</v>
      </c>
      <c r="T270" s="7"/>
      <c r="U270" s="7"/>
      <c r="V270" s="7"/>
      <c r="W270" s="186" t="str">
        <f>IF(表格1[[#This Row],[中(LQ)]]="","",IF(表格1[[#This Row],[計分方式]]="4C+1X",SUM(AA270:AE270)+LARGE(AF270:AJ270,1)&amp;"@",""))</f>
        <v/>
      </c>
      <c r="X270" s="186" t="str">
        <f>IF(表格1[[#This Row],[中(LQ)]]="","",IF(表格1[[#This Row],[計分方式]]="4C+2X",SUM(AA270:AE270)+LARGE(AF270:AJ270,1)+LARGE(AF270:AJ270,2)&amp;"@",""))</f>
        <v/>
      </c>
      <c r="Y270" s="186" t="str">
        <f>IF(表格1[[#This Row],[中(LQ)]]="","",IF(表格1[[#This Row],[計分方式]]="Best5",LARGE((AB270,AC270,AD270,AE270,AF270,AG270,AH270,AI270,AJ270),1)+LARGE((AB270,AC270,AD270,AE270,AF270,AG270,AH270,AI270,AJ270),2)+LARGE((AB270,AC270,AD270,AE270,AF270,AG270,AH270,AI270,AJ270),3)+LARGE((AB270,AC270,AD270,AE270,AF270,AG270,AH270,AI270,AJ270),4)+LARGE((AB270,AC270,AD270,AE270,AF270,AG270,AH270,AI270,AJ270),5)&amp;"@",""))</f>
        <v>19@</v>
      </c>
      <c r="Z270" s="186" t="str">
        <f>IF(表格1[[#This Row],[中(LQ)]]="","",IF(表格1[[#This Row],[計分方式]]="Best6",LARGE((AB270,AC270,AD270,AE270,AF270,AG270,AH270,AI270,AJ270),1)+LARGE((AB270,AC270,AD270,AE270,AF270,AG270,AH270,AI270,AJ270),2)+LARGE((AB270,AC270,AD270,AE270,AF270,AG270,AH270,AI270,AJ270),3)+LARGE((AB270,AC270,AD270,AE270,AF270,AG270,AH270,AI270,AJ270),4)+LARGE((AB270,AC270,AD270,AE270,AF270,AG270,AH270,AI270,AJ270),5)+LARGE((AB270,AC270,AD270,AE270,AF270,AG270,AH270,AI270,AJ270),6)&amp;"@",""))</f>
        <v/>
      </c>
      <c r="AA270" s="7">
        <v>25</v>
      </c>
      <c r="AB270" s="7">
        <v>4</v>
      </c>
      <c r="AC270" s="7">
        <v>3</v>
      </c>
      <c r="AD270" s="7">
        <v>4</v>
      </c>
      <c r="AE270" s="7">
        <v>3</v>
      </c>
      <c r="AF270" s="7">
        <v>5</v>
      </c>
      <c r="AG270" s="7">
        <v>2</v>
      </c>
      <c r="AH270" s="7"/>
      <c r="AI270" s="7"/>
      <c r="AJ270" s="7"/>
      <c r="AK270" s="161" t="s">
        <v>1045</v>
      </c>
    </row>
    <row r="271" spans="1:37" s="162" customFormat="1" ht="55.25" customHeight="1">
      <c r="A271" s="51" t="s">
        <v>1046</v>
      </c>
      <c r="B271" s="52" t="s">
        <v>66</v>
      </c>
      <c r="C271" s="52" t="s">
        <v>1047</v>
      </c>
      <c r="D271" s="160" t="s">
        <v>1048</v>
      </c>
      <c r="E271" s="7" t="s">
        <v>74</v>
      </c>
      <c r="F271" s="7">
        <v>25</v>
      </c>
      <c r="G271" s="7" t="s">
        <v>361</v>
      </c>
      <c r="H271" s="7"/>
      <c r="I271" s="186" t="str">
        <f>IF(表格1[[#This Row],[中(M)]]="","",IF(表格1[[#This Row],[計分方式]]="4C+1X",SUM(M271:Q271)+LARGE(R271:V271,1)&amp;"@",""))</f>
        <v/>
      </c>
      <c r="J271" s="186" t="str">
        <f>IF(表格1[[#This Row],[中(M)]]="","",IF(表格1[[#This Row],[計分方式]]="4C+2X",SUM(M271:Q271)+LARGE(R271:W271,1)+LARGE(R271:W271,2)&amp;"@",""))</f>
        <v/>
      </c>
      <c r="K271" s="186" t="str">
        <f>IF(表格1[[#This Row],[中(M)]]="","",IF(表格1[[#This Row],[計分方式]]="Best5",LARGE((N271,O271,P271,Q271,R271,S271,T271,U271,V271),1)+LARGE((N271,O271,P271,Q271,R271,S271,T271,U271,V271),2)+LARGE((N271,O271,P271,Q271,R271,S271,T271,U271,V271),3)+LARGE((N271,O271,P271,Q271,R271,S271,T271,U271,V271),4)+LARGE((N271,O271,P271,Q271,R271,S271,T271,U271,V271),5)&amp;"@",""))</f>
        <v>20@</v>
      </c>
      <c r="L271" s="186" t="str">
        <f>IF(表格1[[#This Row],[中(M)]]="","",IF(表格1[[#This Row],[計分方式]]="Best6",LARGE((N271,O271,P271,Q271,R271,S271,T271,U271,V271),1)+LARGE((N271,O271,P271,Q271,R271,S271,T271,U271,V271),2)+LARGE((N271,O271,P271,Q271,R271,S271,T271,U271,V271),3)+LARGE((N271,O271,P271,Q271,R271,S271,T271,U271,V271),4)+LARGE((N271,O271,P271,Q271,R271,S271,T271,U271,V271),5)+LARGE((N271,O271,P271,Q271,R271,S271,T271,U271,V271),6)&amp;"@",""))</f>
        <v/>
      </c>
      <c r="M271" s="7">
        <v>26</v>
      </c>
      <c r="N271" s="7">
        <v>4</v>
      </c>
      <c r="O271" s="7">
        <v>4</v>
      </c>
      <c r="P271" s="7">
        <v>4</v>
      </c>
      <c r="Q271" s="7">
        <v>4</v>
      </c>
      <c r="R271" s="7">
        <v>4</v>
      </c>
      <c r="S271" s="7">
        <v>3</v>
      </c>
      <c r="T271" s="7"/>
      <c r="U271" s="7"/>
      <c r="V271" s="7"/>
      <c r="W271" s="186" t="str">
        <f>IF(表格1[[#This Row],[中(LQ)]]="","",IF(表格1[[#This Row],[計分方式]]="4C+1X",SUM(AA271:AE271)+LARGE(AF271:AJ271,1)&amp;"@",""))</f>
        <v/>
      </c>
      <c r="X271" s="186" t="str">
        <f>IF(表格1[[#This Row],[中(LQ)]]="","",IF(表格1[[#This Row],[計分方式]]="4C+2X",SUM(AA271:AE271)+LARGE(AF271:AJ271,1)+LARGE(AF271:AJ271,2)&amp;"@",""))</f>
        <v/>
      </c>
      <c r="Y271" s="186" t="str">
        <f>IF(表格1[[#This Row],[中(LQ)]]="","",IF(表格1[[#This Row],[計分方式]]="Best5",LARGE((AB271,AC271,AD271,AE271,AF271,AG271,AH271,AI271,AJ271),1)+LARGE((AB271,AC271,AD271,AE271,AF271,AG271,AH271,AI271,AJ271),2)+LARGE((AB271,AC271,AD271,AE271,AF271,AG271,AH271,AI271,AJ271),3)+LARGE((AB271,AC271,AD271,AE271,AF271,AG271,AH271,AI271,AJ271),4)+LARGE((AB271,AC271,AD271,AE271,AF271,AG271,AH271,AI271,AJ271),5)&amp;"@",""))</f>
        <v>18@</v>
      </c>
      <c r="Z271" s="186" t="str">
        <f>IF(表格1[[#This Row],[中(LQ)]]="","",IF(表格1[[#This Row],[計分方式]]="Best6",LARGE((AB271,AC271,AD271,AE271,AF271,AG271,AH271,AI271,AJ271),1)+LARGE((AB271,AC271,AD271,AE271,AF271,AG271,AH271,AI271,AJ271),2)+LARGE((AB271,AC271,AD271,AE271,AF271,AG271,AH271,AI271,AJ271),3)+LARGE((AB271,AC271,AD271,AE271,AF271,AG271,AH271,AI271,AJ271),4)+LARGE((AB271,AC271,AD271,AE271,AF271,AG271,AH271,AI271,AJ271),5)+LARGE((AB271,AC271,AD271,AE271,AF271,AG271,AH271,AI271,AJ271),6)&amp;"@",""))</f>
        <v/>
      </c>
      <c r="AA271" s="7">
        <v>25</v>
      </c>
      <c r="AB271" s="7">
        <v>4</v>
      </c>
      <c r="AC271" s="7">
        <v>4</v>
      </c>
      <c r="AD271" s="7">
        <v>3</v>
      </c>
      <c r="AE271" s="7">
        <v>3</v>
      </c>
      <c r="AF271" s="7">
        <v>4</v>
      </c>
      <c r="AG271" s="7">
        <v>3</v>
      </c>
      <c r="AH271" s="7"/>
      <c r="AI271" s="7"/>
      <c r="AJ271" s="7"/>
      <c r="AK271" s="161" t="s">
        <v>1049</v>
      </c>
    </row>
    <row r="272" spans="1:37" s="162" customFormat="1" ht="55.25" customHeight="1">
      <c r="A272" s="51" t="s">
        <v>1050</v>
      </c>
      <c r="B272" s="52" t="s">
        <v>66</v>
      </c>
      <c r="C272" s="52" t="s">
        <v>1051</v>
      </c>
      <c r="D272" s="160" t="s">
        <v>1052</v>
      </c>
      <c r="E272" s="7" t="s">
        <v>74</v>
      </c>
      <c r="F272" s="7">
        <v>25</v>
      </c>
      <c r="G272" s="7" t="s">
        <v>361</v>
      </c>
      <c r="H272" s="7"/>
      <c r="I272" s="186" t="str">
        <f>IF(表格1[[#This Row],[中(M)]]="","",IF(表格1[[#This Row],[計分方式]]="4C+1X",SUM(M272:Q272)+LARGE(R272:V272,1)&amp;"@",""))</f>
        <v/>
      </c>
      <c r="J272" s="186" t="str">
        <f>IF(表格1[[#This Row],[中(M)]]="","",IF(表格1[[#This Row],[計分方式]]="4C+2X",SUM(M272:Q272)+LARGE(R272:W272,1)+LARGE(R272:W272,2)&amp;"@",""))</f>
        <v/>
      </c>
      <c r="K272" s="186" t="str">
        <f>IF(表格1[[#This Row],[中(M)]]="","",IF(表格1[[#This Row],[計分方式]]="Best5",LARGE((N272,O272,P272,Q272,R272,S272,T272,U272,V272),1)+LARGE((N272,O272,P272,Q272,R272,S272,T272,U272,V272),2)+LARGE((N272,O272,P272,Q272,R272,S272,T272,U272,V272),3)+LARGE((N272,O272,P272,Q272,R272,S272,T272,U272,V272),4)+LARGE((N272,O272,P272,Q272,R272,S272,T272,U272,V272),5)&amp;"@",""))</f>
        <v>19@</v>
      </c>
      <c r="L272" s="186" t="str">
        <f>IF(表格1[[#This Row],[中(M)]]="","",IF(表格1[[#This Row],[計分方式]]="Best6",LARGE((N272,O272,P272,Q272,R272,S272,T272,U272,V272),1)+LARGE((N272,O272,P272,Q272,R272,S272,T272,U272,V272),2)+LARGE((N272,O272,P272,Q272,R272,S272,T272,U272,V272),3)+LARGE((N272,O272,P272,Q272,R272,S272,T272,U272,V272),4)+LARGE((N272,O272,P272,Q272,R272,S272,T272,U272,V272),5)+LARGE((N272,O272,P272,Q272,R272,S272,T272,U272,V272),6)&amp;"@",""))</f>
        <v/>
      </c>
      <c r="M272" s="7">
        <v>24.5</v>
      </c>
      <c r="N272" s="7">
        <v>4</v>
      </c>
      <c r="O272" s="7">
        <v>4</v>
      </c>
      <c r="P272" s="7">
        <v>4</v>
      </c>
      <c r="Q272" s="7">
        <v>4</v>
      </c>
      <c r="R272" s="7">
        <v>3</v>
      </c>
      <c r="S272" s="7">
        <v>2</v>
      </c>
      <c r="T272" s="7"/>
      <c r="U272" s="7"/>
      <c r="V272" s="7"/>
      <c r="W272" s="186" t="str">
        <f>IF(表格1[[#This Row],[中(LQ)]]="","",IF(表格1[[#This Row],[計分方式]]="4C+1X",SUM(AA272:AE272)+LARGE(AF272:AJ272,1)&amp;"@",""))</f>
        <v/>
      </c>
      <c r="X272" s="186" t="str">
        <f>IF(表格1[[#This Row],[中(LQ)]]="","",IF(表格1[[#This Row],[計分方式]]="4C+2X",SUM(AA272:AE272)+LARGE(AF272:AJ272,1)+LARGE(AF272:AJ272,2)&amp;"@",""))</f>
        <v/>
      </c>
      <c r="Y272" s="186" t="str">
        <f>IF(表格1[[#This Row],[中(LQ)]]="","",IF(表格1[[#This Row],[計分方式]]="Best5",LARGE((AB272,AC272,AD272,AE272,AF272,AG272,AH272,AI272,AJ272),1)+LARGE((AB272,AC272,AD272,AE272,AF272,AG272,AH272,AI272,AJ272),2)+LARGE((AB272,AC272,AD272,AE272,AF272,AG272,AH272,AI272,AJ272),3)+LARGE((AB272,AC272,AD272,AE272,AF272,AG272,AH272,AI272,AJ272),4)+LARGE((AB272,AC272,AD272,AE272,AF272,AG272,AH272,AI272,AJ272),5)&amp;"@",""))</f>
        <v>19@</v>
      </c>
      <c r="Z272" s="186" t="str">
        <f>IF(表格1[[#This Row],[中(LQ)]]="","",IF(表格1[[#This Row],[計分方式]]="Best6",LARGE((AB272,AC272,AD272,AE272,AF272,AG272,AH272,AI272,AJ272),1)+LARGE((AB272,AC272,AD272,AE272,AF272,AG272,AH272,AI272,AJ272),2)+LARGE((AB272,AC272,AD272,AE272,AF272,AG272,AH272,AI272,AJ272),3)+LARGE((AB272,AC272,AD272,AE272,AF272,AG272,AH272,AI272,AJ272),4)+LARGE((AB272,AC272,AD272,AE272,AF272,AG272,AH272,AI272,AJ272),5)+LARGE((AB272,AC272,AD272,AE272,AF272,AG272,AH272,AI272,AJ272),6)&amp;"@",""))</f>
        <v/>
      </c>
      <c r="AA272" s="7">
        <v>23.5</v>
      </c>
      <c r="AB272" s="7">
        <v>3</v>
      </c>
      <c r="AC272" s="7">
        <v>3</v>
      </c>
      <c r="AD272" s="7">
        <v>4</v>
      </c>
      <c r="AE272" s="7">
        <v>4</v>
      </c>
      <c r="AF272" s="7">
        <v>4</v>
      </c>
      <c r="AG272" s="7">
        <v>4</v>
      </c>
      <c r="AH272" s="7"/>
      <c r="AI272" s="7"/>
      <c r="AJ272" s="7"/>
      <c r="AK272" s="161" t="s">
        <v>1674</v>
      </c>
    </row>
    <row r="273" spans="1:37" s="162" customFormat="1" ht="55.25" customHeight="1">
      <c r="A273" s="51" t="s">
        <v>1053</v>
      </c>
      <c r="B273" s="52" t="s">
        <v>1054</v>
      </c>
      <c r="C273" s="52" t="s">
        <v>1055</v>
      </c>
      <c r="D273" s="160" t="s">
        <v>1056</v>
      </c>
      <c r="E273" s="7" t="s">
        <v>73</v>
      </c>
      <c r="F273" s="7">
        <v>70</v>
      </c>
      <c r="G273" s="7" t="s">
        <v>361</v>
      </c>
      <c r="H273" s="7">
        <v>22</v>
      </c>
      <c r="I273" s="186" t="str">
        <f>IF(表格1[[#This Row],[中(M)]]="","",IF(表格1[[#This Row],[計分方式]]="4C+1X",SUM(M273:Q273)+LARGE(R273:V273,1)&amp;"@",""))</f>
        <v/>
      </c>
      <c r="J273" s="186" t="str">
        <f>IF(表格1[[#This Row],[中(M)]]="","",IF(表格1[[#This Row],[計分方式]]="4C+2X",SUM(M273:Q273)+LARGE(R273:W273,1)+LARGE(R273:W273,2)&amp;"@",""))</f>
        <v/>
      </c>
      <c r="K273" s="186" t="str">
        <f>IF(表格1[[#This Row],[中(M)]]="","",IF(表格1[[#This Row],[計分方式]]="Best5",LARGE((N273,O273,P273,Q273,R273,S273,T273,U273,V273),1)+LARGE((N273,O273,P273,Q273,R273,S273,T273,U273,V273),2)+LARGE((N273,O273,P273,Q273,R273,S273,T273,U273,V273),3)+LARGE((N273,O273,P273,Q273,R273,S273,T273,U273,V273),4)+LARGE((N273,O273,P273,Q273,R273,S273,T273,U273,V273),5)&amp;"@",""))</f>
        <v/>
      </c>
      <c r="L273" s="186" t="str">
        <f>IF(表格1[[#This Row],[中(M)]]="","",IF(表格1[[#This Row],[計分方式]]="Best6",LARGE((N273,O273,P273,Q273,R273,S273,T273,U273,V273),1)+LARGE((N273,O273,P273,Q273,R273,S273,T273,U273,V273),2)+LARGE((N273,O273,P273,Q273,R273,S273,T273,U273,V273),3)+LARGE((N273,O273,P273,Q273,R273,S273,T273,U273,V273),4)+LARGE((N273,O273,P273,Q273,R273,S273,T273,U273,V273),5)+LARGE((N273,O273,P273,Q273,R273,S273,T273,U273,V273),6)&amp;"@",""))</f>
        <v/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186" t="str">
        <f>IF(表格1[[#This Row],[中(LQ)]]="","",IF(表格1[[#This Row],[計分方式]]="4C+1X",SUM(AA273:AE273)+LARGE(AF273:AJ273,1)&amp;"@",""))</f>
        <v/>
      </c>
      <c r="X273" s="186" t="str">
        <f>IF(表格1[[#This Row],[中(LQ)]]="","",IF(表格1[[#This Row],[計分方式]]="4C+2X",SUM(AA273:AE273)+LARGE(AF273:AJ273,1)+LARGE(AF273:AJ273,2)&amp;"@",""))</f>
        <v/>
      </c>
      <c r="Y273" s="186" t="str">
        <f>IF(表格1[[#This Row],[中(LQ)]]="","",IF(表格1[[#This Row],[計分方式]]="Best5",LARGE((AB273,AC273,AD273,AE273,AF273,AG273,AH273,AI273,AJ273),1)+LARGE((AB273,AC273,AD273,AE273,AF273,AG273,AH273,AI273,AJ273),2)+LARGE((AB273,AC273,AD273,AE273,AF273,AG273,AH273,AI273,AJ273),3)+LARGE((AB273,AC273,AD273,AE273,AF273,AG273,AH273,AI273,AJ273),4)+LARGE((AB273,AC273,AD273,AE273,AF273,AG273,AH273,AI273,AJ273),5)&amp;"@",""))</f>
        <v/>
      </c>
      <c r="Z273" s="186" t="str">
        <f>IF(表格1[[#This Row],[中(LQ)]]="","",IF(表格1[[#This Row],[計分方式]]="Best6",LARGE((AB273,AC273,AD273,AE273,AF273,AG273,AH273,AI273,AJ273),1)+LARGE((AB273,AC273,AD273,AE273,AF273,AG273,AH273,AI273,AJ273),2)+LARGE((AB273,AC273,AD273,AE273,AF273,AG273,AH273,AI273,AJ273),3)+LARGE((AB273,AC273,AD273,AE273,AF273,AG273,AH273,AI273,AJ273),4)+LARGE((AB273,AC273,AD273,AE273,AF273,AG273,AH273,AI273,AJ273),5)+LARGE((AB273,AC273,AD273,AE273,AF273,AG273,AH273,AI273,AJ273),6)&amp;"@",""))</f>
        <v/>
      </c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161" t="s">
        <v>1057</v>
      </c>
    </row>
    <row r="274" spans="1:37" s="162" customFormat="1" ht="55.25" customHeight="1">
      <c r="A274" s="51" t="s">
        <v>1058</v>
      </c>
      <c r="B274" s="52" t="s">
        <v>1054</v>
      </c>
      <c r="C274" s="52" t="s">
        <v>1059</v>
      </c>
      <c r="D274" s="160" t="s">
        <v>1060</v>
      </c>
      <c r="E274" s="7" t="s">
        <v>73</v>
      </c>
      <c r="F274" s="7">
        <v>15</v>
      </c>
      <c r="G274" s="7" t="s">
        <v>361</v>
      </c>
      <c r="H274" s="7">
        <v>20</v>
      </c>
      <c r="I274" s="186" t="str">
        <f>IF(表格1[[#This Row],[中(M)]]="","",IF(表格1[[#This Row],[計分方式]]="4C+1X",SUM(M274:Q274)+LARGE(R274:V274,1)&amp;"@",""))</f>
        <v/>
      </c>
      <c r="J274" s="186" t="str">
        <f>IF(表格1[[#This Row],[中(M)]]="","",IF(表格1[[#This Row],[計分方式]]="4C+2X",SUM(M274:Q274)+LARGE(R274:W274,1)+LARGE(R274:W274,2)&amp;"@",""))</f>
        <v/>
      </c>
      <c r="K274" s="186" t="str">
        <f>IF(表格1[[#This Row],[中(M)]]="","",IF(表格1[[#This Row],[計分方式]]="Best5",LARGE((N274,O274,P274,Q274,R274,S274,T274,U274,V274),1)+LARGE((N274,O274,P274,Q274,R274,S274,T274,U274,V274),2)+LARGE((N274,O274,P274,Q274,R274,S274,T274,U274,V274),3)+LARGE((N274,O274,P274,Q274,R274,S274,T274,U274,V274),4)+LARGE((N274,O274,P274,Q274,R274,S274,T274,U274,V274),5)&amp;"@",""))</f>
        <v/>
      </c>
      <c r="L274" s="186" t="str">
        <f>IF(表格1[[#This Row],[中(M)]]="","",IF(表格1[[#This Row],[計分方式]]="Best6",LARGE((N274,O274,P274,Q274,R274,S274,T274,U274,V274),1)+LARGE((N274,O274,P274,Q274,R274,S274,T274,U274,V274),2)+LARGE((N274,O274,P274,Q274,R274,S274,T274,U274,V274),3)+LARGE((N274,O274,P274,Q274,R274,S274,T274,U274,V274),4)+LARGE((N274,O274,P274,Q274,R274,S274,T274,U274,V274),5)+LARGE((N274,O274,P274,Q274,R274,S274,T274,U274,V274),6)&amp;"@",""))</f>
        <v/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186" t="str">
        <f>IF(表格1[[#This Row],[中(LQ)]]="","",IF(表格1[[#This Row],[計分方式]]="4C+1X",SUM(AA274:AE274)+LARGE(AF274:AJ274,1)&amp;"@",""))</f>
        <v/>
      </c>
      <c r="X274" s="186" t="str">
        <f>IF(表格1[[#This Row],[中(LQ)]]="","",IF(表格1[[#This Row],[計分方式]]="4C+2X",SUM(AA274:AE274)+LARGE(AF274:AJ274,1)+LARGE(AF274:AJ274,2)&amp;"@",""))</f>
        <v/>
      </c>
      <c r="Y274" s="186" t="str">
        <f>IF(表格1[[#This Row],[中(LQ)]]="","",IF(表格1[[#This Row],[計分方式]]="Best5",LARGE((AB274,AC274,AD274,AE274,AF274,AG274,AH274,AI274,AJ274),1)+LARGE((AB274,AC274,AD274,AE274,AF274,AG274,AH274,AI274,AJ274),2)+LARGE((AB274,AC274,AD274,AE274,AF274,AG274,AH274,AI274,AJ274),3)+LARGE((AB274,AC274,AD274,AE274,AF274,AG274,AH274,AI274,AJ274),4)+LARGE((AB274,AC274,AD274,AE274,AF274,AG274,AH274,AI274,AJ274),5)&amp;"@",""))</f>
        <v/>
      </c>
      <c r="Z274" s="186" t="str">
        <f>IF(表格1[[#This Row],[中(LQ)]]="","",IF(表格1[[#This Row],[計分方式]]="Best6",LARGE((AB274,AC274,AD274,AE274,AF274,AG274,AH274,AI274,AJ274),1)+LARGE((AB274,AC274,AD274,AE274,AF274,AG274,AH274,AI274,AJ274),2)+LARGE((AB274,AC274,AD274,AE274,AF274,AG274,AH274,AI274,AJ274),3)+LARGE((AB274,AC274,AD274,AE274,AF274,AG274,AH274,AI274,AJ274),4)+LARGE((AB274,AC274,AD274,AE274,AF274,AG274,AH274,AI274,AJ274),5)+LARGE((AB274,AC274,AD274,AE274,AF274,AG274,AH274,AI274,AJ274),6)&amp;"@",""))</f>
        <v/>
      </c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161" t="s">
        <v>1061</v>
      </c>
    </row>
    <row r="275" spans="1:37" s="162" customFormat="1" ht="55.25" customHeight="1">
      <c r="A275" s="51" t="s">
        <v>1062</v>
      </c>
      <c r="B275" s="52" t="s">
        <v>1054</v>
      </c>
      <c r="C275" s="52" t="s">
        <v>1063</v>
      </c>
      <c r="D275" s="160" t="s">
        <v>1064</v>
      </c>
      <c r="E275" s="7" t="s">
        <v>73</v>
      </c>
      <c r="F275" s="7">
        <v>36</v>
      </c>
      <c r="G275" s="7" t="s">
        <v>361</v>
      </c>
      <c r="H275" s="7">
        <v>21</v>
      </c>
      <c r="I275" s="186" t="str">
        <f>IF(表格1[[#This Row],[中(M)]]="","",IF(表格1[[#This Row],[計分方式]]="4C+1X",SUM(M275:Q275)+LARGE(R275:V275,1)&amp;"@",""))</f>
        <v/>
      </c>
      <c r="J275" s="186" t="str">
        <f>IF(表格1[[#This Row],[中(M)]]="","",IF(表格1[[#This Row],[計分方式]]="4C+2X",SUM(M275:Q275)+LARGE(R275:W275,1)+LARGE(R275:W275,2)&amp;"@",""))</f>
        <v/>
      </c>
      <c r="K275" s="186" t="str">
        <f>IF(表格1[[#This Row],[中(M)]]="","",IF(表格1[[#This Row],[計分方式]]="Best5",LARGE((N275,O275,P275,Q275,R275,S275,T275,U275,V275),1)+LARGE((N275,O275,P275,Q275,R275,S275,T275,U275,V275),2)+LARGE((N275,O275,P275,Q275,R275,S275,T275,U275,V275),3)+LARGE((N275,O275,P275,Q275,R275,S275,T275,U275,V275),4)+LARGE((N275,O275,P275,Q275,R275,S275,T275,U275,V275),5)&amp;"@",""))</f>
        <v/>
      </c>
      <c r="L275" s="186" t="str">
        <f>IF(表格1[[#This Row],[中(M)]]="","",IF(表格1[[#This Row],[計分方式]]="Best6",LARGE((N275,O275,P275,Q275,R275,S275,T275,U275,V275),1)+LARGE((N275,O275,P275,Q275,R275,S275,T275,U275,V275),2)+LARGE((N275,O275,P275,Q275,R275,S275,T275,U275,V275),3)+LARGE((N275,O275,P275,Q275,R275,S275,T275,U275,V275),4)+LARGE((N275,O275,P275,Q275,R275,S275,T275,U275,V275),5)+LARGE((N275,O275,P275,Q275,R275,S275,T275,U275,V275),6)&amp;"@",""))</f>
        <v/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186" t="str">
        <f>IF(表格1[[#This Row],[中(LQ)]]="","",IF(表格1[[#This Row],[計分方式]]="4C+1X",SUM(AA275:AE275)+LARGE(AF275:AJ275,1)&amp;"@",""))</f>
        <v/>
      </c>
      <c r="X275" s="186" t="str">
        <f>IF(表格1[[#This Row],[中(LQ)]]="","",IF(表格1[[#This Row],[計分方式]]="4C+2X",SUM(AA275:AE275)+LARGE(AF275:AJ275,1)+LARGE(AF275:AJ275,2)&amp;"@",""))</f>
        <v/>
      </c>
      <c r="Y275" s="186" t="str">
        <f>IF(表格1[[#This Row],[中(LQ)]]="","",IF(表格1[[#This Row],[計分方式]]="Best5",LARGE((AB275,AC275,AD275,AE275,AF275,AG275,AH275,AI275,AJ275),1)+LARGE((AB275,AC275,AD275,AE275,AF275,AG275,AH275,AI275,AJ275),2)+LARGE((AB275,AC275,AD275,AE275,AF275,AG275,AH275,AI275,AJ275),3)+LARGE((AB275,AC275,AD275,AE275,AF275,AG275,AH275,AI275,AJ275),4)+LARGE((AB275,AC275,AD275,AE275,AF275,AG275,AH275,AI275,AJ275),5)&amp;"@",""))</f>
        <v/>
      </c>
      <c r="Z275" s="186" t="str">
        <f>IF(表格1[[#This Row],[中(LQ)]]="","",IF(表格1[[#This Row],[計分方式]]="Best6",LARGE((AB275,AC275,AD275,AE275,AF275,AG275,AH275,AI275,AJ275),1)+LARGE((AB275,AC275,AD275,AE275,AF275,AG275,AH275,AI275,AJ275),2)+LARGE((AB275,AC275,AD275,AE275,AF275,AG275,AH275,AI275,AJ275),3)+LARGE((AB275,AC275,AD275,AE275,AF275,AG275,AH275,AI275,AJ275),4)+LARGE((AB275,AC275,AD275,AE275,AF275,AG275,AH275,AI275,AJ275),5)+LARGE((AB275,AC275,AD275,AE275,AF275,AG275,AH275,AI275,AJ275),6)&amp;"@",""))</f>
        <v/>
      </c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161" t="s">
        <v>76</v>
      </c>
    </row>
    <row r="276" spans="1:37" s="162" customFormat="1" ht="55.25" customHeight="1">
      <c r="A276" s="51" t="s">
        <v>1065</v>
      </c>
      <c r="B276" s="52" t="s">
        <v>1054</v>
      </c>
      <c r="C276" s="52" t="s">
        <v>1066</v>
      </c>
      <c r="D276" s="160" t="s">
        <v>1067</v>
      </c>
      <c r="E276" s="7" t="s">
        <v>73</v>
      </c>
      <c r="F276" s="7">
        <v>60</v>
      </c>
      <c r="G276" s="7" t="s">
        <v>361</v>
      </c>
      <c r="H276" s="7">
        <v>21</v>
      </c>
      <c r="I276" s="186" t="str">
        <f>IF(表格1[[#This Row],[中(M)]]="","",IF(表格1[[#This Row],[計分方式]]="4C+1X",SUM(M276:Q276)+LARGE(R276:V276,1)&amp;"@",""))</f>
        <v/>
      </c>
      <c r="J276" s="186" t="str">
        <f>IF(表格1[[#This Row],[中(M)]]="","",IF(表格1[[#This Row],[計分方式]]="4C+2X",SUM(M276:Q276)+LARGE(R276:W276,1)+LARGE(R276:W276,2)&amp;"@",""))</f>
        <v/>
      </c>
      <c r="K276" s="186" t="str">
        <f>IF(表格1[[#This Row],[中(M)]]="","",IF(表格1[[#This Row],[計分方式]]="Best5",LARGE((N276,O276,P276,Q276,R276,S276,T276,U276,V276),1)+LARGE((N276,O276,P276,Q276,R276,S276,T276,U276,V276),2)+LARGE((N276,O276,P276,Q276,R276,S276,T276,U276,V276),3)+LARGE((N276,O276,P276,Q276,R276,S276,T276,U276,V276),4)+LARGE((N276,O276,P276,Q276,R276,S276,T276,U276,V276),5)&amp;"@",""))</f>
        <v/>
      </c>
      <c r="L276" s="186" t="str">
        <f>IF(表格1[[#This Row],[中(M)]]="","",IF(表格1[[#This Row],[計分方式]]="Best6",LARGE((N276,O276,P276,Q276,R276,S276,T276,U276,V276),1)+LARGE((N276,O276,P276,Q276,R276,S276,T276,U276,V276),2)+LARGE((N276,O276,P276,Q276,R276,S276,T276,U276,V276),3)+LARGE((N276,O276,P276,Q276,R276,S276,T276,U276,V276),4)+LARGE((N276,O276,P276,Q276,R276,S276,T276,U276,V276),5)+LARGE((N276,O276,P276,Q276,R276,S276,T276,U276,V276),6)&amp;"@",""))</f>
        <v/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186" t="str">
        <f>IF(表格1[[#This Row],[中(LQ)]]="","",IF(表格1[[#This Row],[計分方式]]="4C+1X",SUM(AA276:AE276)+LARGE(AF276:AJ276,1)&amp;"@",""))</f>
        <v/>
      </c>
      <c r="X276" s="186" t="str">
        <f>IF(表格1[[#This Row],[中(LQ)]]="","",IF(表格1[[#This Row],[計分方式]]="4C+2X",SUM(AA276:AE276)+LARGE(AF276:AJ276,1)+LARGE(AF276:AJ276,2)&amp;"@",""))</f>
        <v/>
      </c>
      <c r="Y276" s="186" t="str">
        <f>IF(表格1[[#This Row],[中(LQ)]]="","",IF(表格1[[#This Row],[計分方式]]="Best5",LARGE((AB276,AC276,AD276,AE276,AF276,AG276,AH276,AI276,AJ276),1)+LARGE((AB276,AC276,AD276,AE276,AF276,AG276,AH276,AI276,AJ276),2)+LARGE((AB276,AC276,AD276,AE276,AF276,AG276,AH276,AI276,AJ276),3)+LARGE((AB276,AC276,AD276,AE276,AF276,AG276,AH276,AI276,AJ276),4)+LARGE((AB276,AC276,AD276,AE276,AF276,AG276,AH276,AI276,AJ276),5)&amp;"@",""))</f>
        <v/>
      </c>
      <c r="Z276" s="186" t="str">
        <f>IF(表格1[[#This Row],[中(LQ)]]="","",IF(表格1[[#This Row],[計分方式]]="Best6",LARGE((AB276,AC276,AD276,AE276,AF276,AG276,AH276,AI276,AJ276),1)+LARGE((AB276,AC276,AD276,AE276,AF276,AG276,AH276,AI276,AJ276),2)+LARGE((AB276,AC276,AD276,AE276,AF276,AG276,AH276,AI276,AJ276),3)+LARGE((AB276,AC276,AD276,AE276,AF276,AG276,AH276,AI276,AJ276),4)+LARGE((AB276,AC276,AD276,AE276,AF276,AG276,AH276,AI276,AJ276),5)+LARGE((AB276,AC276,AD276,AE276,AF276,AG276,AH276,AI276,AJ276),6)&amp;"@",""))</f>
        <v/>
      </c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161" t="s">
        <v>1675</v>
      </c>
    </row>
    <row r="277" spans="1:37" s="162" customFormat="1" ht="55.25" customHeight="1">
      <c r="A277" s="51" t="s">
        <v>1068</v>
      </c>
      <c r="B277" s="52" t="s">
        <v>1054</v>
      </c>
      <c r="C277" s="52" t="s">
        <v>1069</v>
      </c>
      <c r="D277" s="160" t="s">
        <v>1070</v>
      </c>
      <c r="E277" s="7" t="s">
        <v>73</v>
      </c>
      <c r="F277" s="7">
        <v>28</v>
      </c>
      <c r="G277" s="7" t="s">
        <v>361</v>
      </c>
      <c r="H277" s="7">
        <v>20</v>
      </c>
      <c r="I277" s="186" t="str">
        <f>IF(表格1[[#This Row],[中(M)]]="","",IF(表格1[[#This Row],[計分方式]]="4C+1X",SUM(M277:Q277)+LARGE(R277:V277,1)&amp;"@",""))</f>
        <v/>
      </c>
      <c r="J277" s="186" t="str">
        <f>IF(表格1[[#This Row],[中(M)]]="","",IF(表格1[[#This Row],[計分方式]]="4C+2X",SUM(M277:Q277)+LARGE(R277:W277,1)+LARGE(R277:W277,2)&amp;"@",""))</f>
        <v/>
      </c>
      <c r="K277" s="186" t="str">
        <f>IF(表格1[[#This Row],[中(M)]]="","",IF(表格1[[#This Row],[計分方式]]="Best5",LARGE((N277,O277,P277,Q277,R277,S277,T277,U277,V277),1)+LARGE((N277,O277,P277,Q277,R277,S277,T277,U277,V277),2)+LARGE((N277,O277,P277,Q277,R277,S277,T277,U277,V277),3)+LARGE((N277,O277,P277,Q277,R277,S277,T277,U277,V277),4)+LARGE((N277,O277,P277,Q277,R277,S277,T277,U277,V277),5)&amp;"@",""))</f>
        <v/>
      </c>
      <c r="L277" s="186" t="str">
        <f>IF(表格1[[#This Row],[中(M)]]="","",IF(表格1[[#This Row],[計分方式]]="Best6",LARGE((N277,O277,P277,Q277,R277,S277,T277,U277,V277),1)+LARGE((N277,O277,P277,Q277,R277,S277,T277,U277,V277),2)+LARGE((N277,O277,P277,Q277,R277,S277,T277,U277,V277),3)+LARGE((N277,O277,P277,Q277,R277,S277,T277,U277,V277),4)+LARGE((N277,O277,P277,Q277,R277,S277,T277,U277,V277),5)+LARGE((N277,O277,P277,Q277,R277,S277,T277,U277,V277),6)&amp;"@",""))</f>
        <v/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186" t="str">
        <f>IF(表格1[[#This Row],[中(LQ)]]="","",IF(表格1[[#This Row],[計分方式]]="4C+1X",SUM(AA277:AE277)+LARGE(AF277:AJ277,1)&amp;"@",""))</f>
        <v/>
      </c>
      <c r="X277" s="186" t="str">
        <f>IF(表格1[[#This Row],[中(LQ)]]="","",IF(表格1[[#This Row],[計分方式]]="4C+2X",SUM(AA277:AE277)+LARGE(AF277:AJ277,1)+LARGE(AF277:AJ277,2)&amp;"@",""))</f>
        <v/>
      </c>
      <c r="Y277" s="186" t="str">
        <f>IF(表格1[[#This Row],[中(LQ)]]="","",IF(表格1[[#This Row],[計分方式]]="Best5",LARGE((AB277,AC277,AD277,AE277,AF277,AG277,AH277,AI277,AJ277),1)+LARGE((AB277,AC277,AD277,AE277,AF277,AG277,AH277,AI277,AJ277),2)+LARGE((AB277,AC277,AD277,AE277,AF277,AG277,AH277,AI277,AJ277),3)+LARGE((AB277,AC277,AD277,AE277,AF277,AG277,AH277,AI277,AJ277),4)+LARGE((AB277,AC277,AD277,AE277,AF277,AG277,AH277,AI277,AJ277),5)&amp;"@",""))</f>
        <v/>
      </c>
      <c r="Z277" s="186" t="str">
        <f>IF(表格1[[#This Row],[中(LQ)]]="","",IF(表格1[[#This Row],[計分方式]]="Best6",LARGE((AB277,AC277,AD277,AE277,AF277,AG277,AH277,AI277,AJ277),1)+LARGE((AB277,AC277,AD277,AE277,AF277,AG277,AH277,AI277,AJ277),2)+LARGE((AB277,AC277,AD277,AE277,AF277,AG277,AH277,AI277,AJ277),3)+LARGE((AB277,AC277,AD277,AE277,AF277,AG277,AH277,AI277,AJ277),4)+LARGE((AB277,AC277,AD277,AE277,AF277,AG277,AH277,AI277,AJ277),5)+LARGE((AB277,AC277,AD277,AE277,AF277,AG277,AH277,AI277,AJ277),6)&amp;"@",""))</f>
        <v/>
      </c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161" t="s">
        <v>1071</v>
      </c>
    </row>
    <row r="278" spans="1:37" s="162" customFormat="1" ht="55.25" customHeight="1">
      <c r="A278" s="51" t="s">
        <v>1072</v>
      </c>
      <c r="B278" s="52" t="s">
        <v>1054</v>
      </c>
      <c r="C278" s="52" t="s">
        <v>1073</v>
      </c>
      <c r="D278" s="160" t="s">
        <v>1074</v>
      </c>
      <c r="E278" s="7" t="s">
        <v>73</v>
      </c>
      <c r="F278" s="7">
        <v>14</v>
      </c>
      <c r="G278" s="7" t="s">
        <v>361</v>
      </c>
      <c r="H278" s="7">
        <v>19</v>
      </c>
      <c r="I278" s="186" t="str">
        <f>IF(表格1[[#This Row],[中(M)]]="","",IF(表格1[[#This Row],[計分方式]]="4C+1X",SUM(M278:Q278)+LARGE(R278:V278,1)&amp;"@",""))</f>
        <v/>
      </c>
      <c r="J278" s="186" t="str">
        <f>IF(表格1[[#This Row],[中(M)]]="","",IF(表格1[[#This Row],[計分方式]]="4C+2X",SUM(M278:Q278)+LARGE(R278:W278,1)+LARGE(R278:W278,2)&amp;"@",""))</f>
        <v/>
      </c>
      <c r="K278" s="186" t="str">
        <f>IF(表格1[[#This Row],[中(M)]]="","",IF(表格1[[#This Row],[計分方式]]="Best5",LARGE((N278,O278,P278,Q278,R278,S278,T278,U278,V278),1)+LARGE((N278,O278,P278,Q278,R278,S278,T278,U278,V278),2)+LARGE((N278,O278,P278,Q278,R278,S278,T278,U278,V278),3)+LARGE((N278,O278,P278,Q278,R278,S278,T278,U278,V278),4)+LARGE((N278,O278,P278,Q278,R278,S278,T278,U278,V278),5)&amp;"@",""))</f>
        <v/>
      </c>
      <c r="L278" s="186" t="str">
        <f>IF(表格1[[#This Row],[中(M)]]="","",IF(表格1[[#This Row],[計分方式]]="Best6",LARGE((N278,O278,P278,Q278,R278,S278,T278,U278,V278),1)+LARGE((N278,O278,P278,Q278,R278,S278,T278,U278,V278),2)+LARGE((N278,O278,P278,Q278,R278,S278,T278,U278,V278),3)+LARGE((N278,O278,P278,Q278,R278,S278,T278,U278,V278),4)+LARGE((N278,O278,P278,Q278,R278,S278,T278,U278,V278),5)+LARGE((N278,O278,P278,Q278,R278,S278,T278,U278,V278),6)&amp;"@",""))</f>
        <v/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186" t="str">
        <f>IF(表格1[[#This Row],[中(LQ)]]="","",IF(表格1[[#This Row],[計分方式]]="4C+1X",SUM(AA278:AE278)+LARGE(AF278:AJ278,1)&amp;"@",""))</f>
        <v/>
      </c>
      <c r="X278" s="186" t="str">
        <f>IF(表格1[[#This Row],[中(LQ)]]="","",IF(表格1[[#This Row],[計分方式]]="4C+2X",SUM(AA278:AE278)+LARGE(AF278:AJ278,1)+LARGE(AF278:AJ278,2)&amp;"@",""))</f>
        <v/>
      </c>
      <c r="Y278" s="186" t="str">
        <f>IF(表格1[[#This Row],[中(LQ)]]="","",IF(表格1[[#This Row],[計分方式]]="Best5",LARGE((AB278,AC278,AD278,AE278,AF278,AG278,AH278,AI278,AJ278),1)+LARGE((AB278,AC278,AD278,AE278,AF278,AG278,AH278,AI278,AJ278),2)+LARGE((AB278,AC278,AD278,AE278,AF278,AG278,AH278,AI278,AJ278),3)+LARGE((AB278,AC278,AD278,AE278,AF278,AG278,AH278,AI278,AJ278),4)+LARGE((AB278,AC278,AD278,AE278,AF278,AG278,AH278,AI278,AJ278),5)&amp;"@",""))</f>
        <v/>
      </c>
      <c r="Z278" s="186" t="str">
        <f>IF(表格1[[#This Row],[中(LQ)]]="","",IF(表格1[[#This Row],[計分方式]]="Best6",LARGE((AB278,AC278,AD278,AE278,AF278,AG278,AH278,AI278,AJ278),1)+LARGE((AB278,AC278,AD278,AE278,AF278,AG278,AH278,AI278,AJ278),2)+LARGE((AB278,AC278,AD278,AE278,AF278,AG278,AH278,AI278,AJ278),3)+LARGE((AB278,AC278,AD278,AE278,AF278,AG278,AH278,AI278,AJ278),4)+LARGE((AB278,AC278,AD278,AE278,AF278,AG278,AH278,AI278,AJ278),5)+LARGE((AB278,AC278,AD278,AE278,AF278,AG278,AH278,AI278,AJ278),6)&amp;"@",""))</f>
        <v/>
      </c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161" t="s">
        <v>1075</v>
      </c>
    </row>
    <row r="279" spans="1:37" s="174" customFormat="1" ht="55.25" customHeight="1">
      <c r="A279" s="51" t="s">
        <v>1076</v>
      </c>
      <c r="B279" s="52" t="s">
        <v>1054</v>
      </c>
      <c r="C279" s="52" t="s">
        <v>1077</v>
      </c>
      <c r="D279" s="160" t="s">
        <v>1078</v>
      </c>
      <c r="E279" s="7" t="s">
        <v>73</v>
      </c>
      <c r="F279" s="7">
        <v>20</v>
      </c>
      <c r="G279" s="7" t="s">
        <v>361</v>
      </c>
      <c r="H279" s="7">
        <v>20</v>
      </c>
      <c r="I279" s="186" t="str">
        <f>IF(表格1[[#This Row],[中(M)]]="","",IF(表格1[[#This Row],[計分方式]]="4C+1X",SUM(M279:Q279)+LARGE(R279:V279,1)&amp;"@",""))</f>
        <v/>
      </c>
      <c r="J279" s="186" t="str">
        <f>IF(表格1[[#This Row],[中(M)]]="","",IF(表格1[[#This Row],[計分方式]]="4C+2X",SUM(M279:Q279)+LARGE(R279:W279,1)+LARGE(R279:W279,2)&amp;"@",""))</f>
        <v/>
      </c>
      <c r="K279" s="186" t="str">
        <f>IF(表格1[[#This Row],[中(M)]]="","",IF(表格1[[#This Row],[計分方式]]="Best5",LARGE((N279,O279,P279,Q279,R279,S279,T279,U279,V279),1)+LARGE((N279,O279,P279,Q279,R279,S279,T279,U279,V279),2)+LARGE((N279,O279,P279,Q279,R279,S279,T279,U279,V279),3)+LARGE((N279,O279,P279,Q279,R279,S279,T279,U279,V279),4)+LARGE((N279,O279,P279,Q279,R279,S279,T279,U279,V279),5)&amp;"@",""))</f>
        <v/>
      </c>
      <c r="L279" s="186" t="str">
        <f>IF(表格1[[#This Row],[中(M)]]="","",IF(表格1[[#This Row],[計分方式]]="Best6",LARGE((N279,O279,P279,Q279,R279,S279,T279,U279,V279),1)+LARGE((N279,O279,P279,Q279,R279,S279,T279,U279,V279),2)+LARGE((N279,O279,P279,Q279,R279,S279,T279,U279,V279),3)+LARGE((N279,O279,P279,Q279,R279,S279,T279,U279,V279),4)+LARGE((N279,O279,P279,Q279,R279,S279,T279,U279,V279),5)+LARGE((N279,O279,P279,Q279,R279,S279,T279,U279,V279),6)&amp;"@",""))</f>
        <v/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186" t="str">
        <f>IF(表格1[[#This Row],[中(LQ)]]="","",IF(表格1[[#This Row],[計分方式]]="4C+1X",SUM(AA279:AE279)+LARGE(AF279:AJ279,1)&amp;"@",""))</f>
        <v/>
      </c>
      <c r="X279" s="186" t="str">
        <f>IF(表格1[[#This Row],[中(LQ)]]="","",IF(表格1[[#This Row],[計分方式]]="4C+2X",SUM(AA279:AE279)+LARGE(AF279:AJ279,1)+LARGE(AF279:AJ279,2)&amp;"@",""))</f>
        <v/>
      </c>
      <c r="Y279" s="186" t="str">
        <f>IF(表格1[[#This Row],[中(LQ)]]="","",IF(表格1[[#This Row],[計分方式]]="Best5",LARGE((AB279,AC279,AD279,AE279,AF279,AG279,AH279,AI279,AJ279),1)+LARGE((AB279,AC279,AD279,AE279,AF279,AG279,AH279,AI279,AJ279),2)+LARGE((AB279,AC279,AD279,AE279,AF279,AG279,AH279,AI279,AJ279),3)+LARGE((AB279,AC279,AD279,AE279,AF279,AG279,AH279,AI279,AJ279),4)+LARGE((AB279,AC279,AD279,AE279,AF279,AG279,AH279,AI279,AJ279),5)&amp;"@",""))</f>
        <v/>
      </c>
      <c r="Z279" s="186" t="str">
        <f>IF(表格1[[#This Row],[中(LQ)]]="","",IF(表格1[[#This Row],[計分方式]]="Best6",LARGE((AB279,AC279,AD279,AE279,AF279,AG279,AH279,AI279,AJ279),1)+LARGE((AB279,AC279,AD279,AE279,AF279,AG279,AH279,AI279,AJ279),2)+LARGE((AB279,AC279,AD279,AE279,AF279,AG279,AH279,AI279,AJ279),3)+LARGE((AB279,AC279,AD279,AE279,AF279,AG279,AH279,AI279,AJ279),4)+LARGE((AB279,AC279,AD279,AE279,AF279,AG279,AH279,AI279,AJ279),5)+LARGE((AB279,AC279,AD279,AE279,AF279,AG279,AH279,AI279,AJ279),6)&amp;"@",""))</f>
        <v/>
      </c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161" t="s">
        <v>1079</v>
      </c>
    </row>
    <row r="280" spans="1:37" s="167" customFormat="1" ht="70">
      <c r="A280" s="59" t="s">
        <v>1080</v>
      </c>
      <c r="B280" s="53" t="s">
        <v>1054</v>
      </c>
      <c r="C280" s="53" t="s">
        <v>1081</v>
      </c>
      <c r="D280" s="64" t="s">
        <v>1082</v>
      </c>
      <c r="E280" s="188" t="s">
        <v>73</v>
      </c>
      <c r="F280" s="188">
        <v>10</v>
      </c>
      <c r="G280" s="188" t="s">
        <v>361</v>
      </c>
      <c r="H280" s="188">
        <v>21</v>
      </c>
      <c r="I280" s="189" t="str">
        <f>IF(表格1[[#This Row],[中(M)]]="","",IF(表格1[[#This Row],[計分方式]]="4C+1X",SUM(M280:Q280)+LARGE(R280:V280,1)&amp;"@",""))</f>
        <v/>
      </c>
      <c r="J280" s="189" t="str">
        <f>IF(表格1[[#This Row],[中(M)]]="","",IF(表格1[[#This Row],[計分方式]]="4C+2X",SUM(M280:Q280)+LARGE(R280:W280,1)+LARGE(R280:W280,2)&amp;"@",""))</f>
        <v/>
      </c>
      <c r="K280" s="189" t="str">
        <f>IF(表格1[[#This Row],[中(M)]]="","",IF(表格1[[#This Row],[計分方式]]="Best5",LARGE((N280,O280,P280,Q280,R280,S280,T280,U280,V280),1)+LARGE((N280,O280,P280,Q280,R280,S280,T280,U280,V280),2)+LARGE((N280,O280,P280,Q280,R280,S280,T280,U280,V280),3)+LARGE((N280,O280,P280,Q280,R280,S280,T280,U280,V280),4)+LARGE((N280,O280,P280,Q280,R280,S280,T280,U280,V280),5)&amp;"@",""))</f>
        <v/>
      </c>
      <c r="L280" s="189" t="str">
        <f>IF(表格1[[#This Row],[中(M)]]="","",IF(表格1[[#This Row],[計分方式]]="Best6",LARGE((N280,O280,P280,Q280,R280,S280,T280,U280,V280),1)+LARGE((N280,O280,P280,Q280,R280,S280,T280,U280,V280),2)+LARGE((N280,O280,P280,Q280,R280,S280,T280,U280,V280),3)+LARGE((N280,O280,P280,Q280,R280,S280,T280,U280,V280),4)+LARGE((N280,O280,P280,Q280,R280,S280,T280,U280,V280),5)+LARGE((N280,O280,P280,Q280,R280,S280,T280,U280,V280),6)&amp;"@",""))</f>
        <v/>
      </c>
      <c r="M280" s="193"/>
      <c r="N280" s="188"/>
      <c r="O280" s="188"/>
      <c r="P280" s="188"/>
      <c r="Q280" s="188"/>
      <c r="R280" s="188"/>
      <c r="S280" s="188"/>
      <c r="T280" s="188"/>
      <c r="U280" s="188"/>
      <c r="V280" s="188"/>
      <c r="W280" s="189" t="str">
        <f>IF(表格1[[#This Row],[中(LQ)]]="","",IF(表格1[[#This Row],[計分方式]]="4C+1X",SUM(AA280:AE280)+LARGE(AF280:AJ280,1)&amp;"@",""))</f>
        <v/>
      </c>
      <c r="X280" s="189" t="str">
        <f>IF(表格1[[#This Row],[中(LQ)]]="","",IF(表格1[[#This Row],[計分方式]]="4C+2X",SUM(AA280:AE280)+LARGE(AF280:AJ280,1)+LARGE(AF280:AJ280,2)&amp;"@",""))</f>
        <v/>
      </c>
      <c r="Y280" s="189" t="str">
        <f>IF(表格1[[#This Row],[中(LQ)]]="","",IF(表格1[[#This Row],[計分方式]]="Best5",LARGE((AB280,AC280,AD280,AE280,AF280,AG280,AH280,AI280,AJ280),1)+LARGE((AB280,AC280,AD280,AE280,AF280,AG280,AH280,AI280,AJ280),2)+LARGE((AB280,AC280,AD280,AE280,AF280,AG280,AH280,AI280,AJ280),3)+LARGE((AB280,AC280,AD280,AE280,AF280,AG280,AH280,AI280,AJ280),4)+LARGE((AB280,AC280,AD280,AE280,AF280,AG280,AH280,AI280,AJ280),5)&amp;"@",""))</f>
        <v/>
      </c>
      <c r="Z280" s="189" t="str">
        <f>IF(表格1[[#This Row],[中(LQ)]]="","",IF(表格1[[#This Row],[計分方式]]="Best6",LARGE((AB280,AC280,AD280,AE280,AF280,AG280,AH280,AI280,AJ280),1)+LARGE((AB280,AC280,AD280,AE280,AF280,AG280,AH280,AI280,AJ280),2)+LARGE((AB280,AC280,AD280,AE280,AF280,AG280,AH280,AI280,AJ280),3)+LARGE((AB280,AC280,AD280,AE280,AF280,AG280,AH280,AI280,AJ280),4)+LARGE((AB280,AC280,AD280,AE280,AF280,AG280,AH280,AI280,AJ280),5)+LARGE((AB280,AC280,AD280,AE280,AF280,AG280,AH280,AI280,AJ280),6)&amp;"@",""))</f>
        <v/>
      </c>
      <c r="AA280" s="188"/>
      <c r="AB280" s="188"/>
      <c r="AC280" s="188"/>
      <c r="AD280" s="188"/>
      <c r="AE280" s="188"/>
      <c r="AF280" s="188"/>
      <c r="AG280" s="188"/>
      <c r="AH280" s="188"/>
      <c r="AI280" s="188"/>
      <c r="AJ280" s="188"/>
      <c r="AK280" s="175" t="s">
        <v>1622</v>
      </c>
    </row>
    <row r="281" spans="1:37" s="167" customFormat="1" ht="55.25" customHeight="1">
      <c r="A281" s="51" t="s">
        <v>1083</v>
      </c>
      <c r="B281" s="52" t="s">
        <v>1054</v>
      </c>
      <c r="C281" s="52" t="s">
        <v>1084</v>
      </c>
      <c r="D281" s="160" t="s">
        <v>1085</v>
      </c>
      <c r="E281" s="7" t="s">
        <v>73</v>
      </c>
      <c r="F281" s="7">
        <v>49</v>
      </c>
      <c r="G281" s="7" t="s">
        <v>361</v>
      </c>
      <c r="H281" s="7">
        <v>20</v>
      </c>
      <c r="I281" s="186" t="str">
        <f>IF(表格1[[#This Row],[中(M)]]="","",IF(表格1[[#This Row],[計分方式]]="4C+1X",SUM(M281:Q281)+LARGE(R281:V281,1)&amp;"@",""))</f>
        <v/>
      </c>
      <c r="J281" s="186" t="str">
        <f>IF(表格1[[#This Row],[中(M)]]="","",IF(表格1[[#This Row],[計分方式]]="4C+2X",SUM(M281:Q281)+LARGE(R281:W281,1)+LARGE(R281:W281,2)&amp;"@",""))</f>
        <v/>
      </c>
      <c r="K281" s="186" t="str">
        <f>IF(表格1[[#This Row],[中(M)]]="","",IF(表格1[[#This Row],[計分方式]]="Best5",LARGE((N281,O281,P281,Q281,R281,S281,T281,U281,V281),1)+LARGE((N281,O281,P281,Q281,R281,S281,T281,U281,V281),2)+LARGE((N281,O281,P281,Q281,R281,S281,T281,U281,V281),3)+LARGE((N281,O281,P281,Q281,R281,S281,T281,U281,V281),4)+LARGE((N281,O281,P281,Q281,R281,S281,T281,U281,V281),5)&amp;"@",""))</f>
        <v/>
      </c>
      <c r="L281" s="186" t="str">
        <f>IF(表格1[[#This Row],[中(M)]]="","",IF(表格1[[#This Row],[計分方式]]="Best6",LARGE((N281,O281,P281,Q281,R281,S281,T281,U281,V281),1)+LARGE((N281,O281,P281,Q281,R281,S281,T281,U281,V281),2)+LARGE((N281,O281,P281,Q281,R281,S281,T281,U281,V281),3)+LARGE((N281,O281,P281,Q281,R281,S281,T281,U281,V281),4)+LARGE((N281,O281,P281,Q281,R281,S281,T281,U281,V281),5)+LARGE((N281,O281,P281,Q281,R281,S281,T281,U281,V281),6)&amp;"@",""))</f>
        <v/>
      </c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186" t="str">
        <f>IF(表格1[[#This Row],[中(LQ)]]="","",IF(表格1[[#This Row],[計分方式]]="4C+1X",SUM(AA281:AE281)+LARGE(AF281:AJ281,1)&amp;"@",""))</f>
        <v/>
      </c>
      <c r="X281" s="186" t="str">
        <f>IF(表格1[[#This Row],[中(LQ)]]="","",IF(表格1[[#This Row],[計分方式]]="4C+2X",SUM(AA281:AE281)+LARGE(AF281:AJ281,1)+LARGE(AF281:AJ281,2)&amp;"@",""))</f>
        <v/>
      </c>
      <c r="Y281" s="186" t="str">
        <f>IF(表格1[[#This Row],[中(LQ)]]="","",IF(表格1[[#This Row],[計分方式]]="Best5",LARGE((AB281,AC281,AD281,AE281,AF281,AG281,AH281,AI281,AJ281),1)+LARGE((AB281,AC281,AD281,AE281,AF281,AG281,AH281,AI281,AJ281),2)+LARGE((AB281,AC281,AD281,AE281,AF281,AG281,AH281,AI281,AJ281),3)+LARGE((AB281,AC281,AD281,AE281,AF281,AG281,AH281,AI281,AJ281),4)+LARGE((AB281,AC281,AD281,AE281,AF281,AG281,AH281,AI281,AJ281),5)&amp;"@",""))</f>
        <v/>
      </c>
      <c r="Z281" s="186" t="str">
        <f>IF(表格1[[#This Row],[中(LQ)]]="","",IF(表格1[[#This Row],[計分方式]]="Best6",LARGE((AB281,AC281,AD281,AE281,AF281,AG281,AH281,AI281,AJ281),1)+LARGE((AB281,AC281,AD281,AE281,AF281,AG281,AH281,AI281,AJ281),2)+LARGE((AB281,AC281,AD281,AE281,AF281,AG281,AH281,AI281,AJ281),3)+LARGE((AB281,AC281,AD281,AE281,AF281,AG281,AH281,AI281,AJ281),4)+LARGE((AB281,AC281,AD281,AE281,AF281,AG281,AH281,AI281,AJ281),5)+LARGE((AB281,AC281,AD281,AE281,AF281,AG281,AH281,AI281,AJ281),6)&amp;"@",""))</f>
        <v/>
      </c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166" t="s">
        <v>464</v>
      </c>
    </row>
    <row r="282" spans="1:37" s="167" customFormat="1" ht="55.25" customHeight="1">
      <c r="A282" s="51" t="s">
        <v>1086</v>
      </c>
      <c r="B282" s="52" t="s">
        <v>1054</v>
      </c>
      <c r="C282" s="52" t="s">
        <v>1087</v>
      </c>
      <c r="D282" s="160" t="s">
        <v>1088</v>
      </c>
      <c r="E282" s="7" t="s">
        <v>73</v>
      </c>
      <c r="F282" s="7">
        <v>10</v>
      </c>
      <c r="G282" s="7" t="s">
        <v>361</v>
      </c>
      <c r="H282" s="7">
        <v>22</v>
      </c>
      <c r="I282" s="186" t="str">
        <f>IF(表格1[[#This Row],[中(M)]]="","",IF(表格1[[#This Row],[計分方式]]="4C+1X",SUM(M282:Q282)+LARGE(R282:V282,1)&amp;"@",""))</f>
        <v/>
      </c>
      <c r="J282" s="186" t="str">
        <f>IF(表格1[[#This Row],[中(M)]]="","",IF(表格1[[#This Row],[計分方式]]="4C+2X",SUM(M282:Q282)+LARGE(R282:W282,1)+LARGE(R282:W282,2)&amp;"@",""))</f>
        <v/>
      </c>
      <c r="K282" s="186" t="str">
        <f>IF(表格1[[#This Row],[中(M)]]="","",IF(表格1[[#This Row],[計分方式]]="Best5",LARGE((N282,O282,P282,Q282,R282,S282,T282,U282,V282),1)+LARGE((N282,O282,P282,Q282,R282,S282,T282,U282,V282),2)+LARGE((N282,O282,P282,Q282,R282,S282,T282,U282,V282),3)+LARGE((N282,O282,P282,Q282,R282,S282,T282,U282,V282),4)+LARGE((N282,O282,P282,Q282,R282,S282,T282,U282,V282),5)&amp;"@",""))</f>
        <v/>
      </c>
      <c r="L282" s="186" t="str">
        <f>IF(表格1[[#This Row],[中(M)]]="","",IF(表格1[[#This Row],[計分方式]]="Best6",LARGE((N282,O282,P282,Q282,R282,S282,T282,U282,V282),1)+LARGE((N282,O282,P282,Q282,R282,S282,T282,U282,V282),2)+LARGE((N282,O282,P282,Q282,R282,S282,T282,U282,V282),3)+LARGE((N282,O282,P282,Q282,R282,S282,T282,U282,V282),4)+LARGE((N282,O282,P282,Q282,R282,S282,T282,U282,V282),5)+LARGE((N282,O282,P282,Q282,R282,S282,T282,U282,V282),6)&amp;"@",""))</f>
        <v/>
      </c>
      <c r="M282" s="194"/>
      <c r="N282" s="7"/>
      <c r="O282" s="7"/>
      <c r="P282" s="7"/>
      <c r="Q282" s="7"/>
      <c r="R282" s="7"/>
      <c r="S282" s="7"/>
      <c r="T282" s="7"/>
      <c r="U282" s="7"/>
      <c r="V282" s="7"/>
      <c r="W282" s="186" t="str">
        <f>IF(表格1[[#This Row],[中(LQ)]]="","",IF(表格1[[#This Row],[計分方式]]="4C+1X",SUM(AA282:AE282)+LARGE(AF282:AJ282,1)&amp;"@",""))</f>
        <v/>
      </c>
      <c r="X282" s="186" t="str">
        <f>IF(表格1[[#This Row],[中(LQ)]]="","",IF(表格1[[#This Row],[計分方式]]="4C+2X",SUM(AA282:AE282)+LARGE(AF282:AJ282,1)+LARGE(AF282:AJ282,2)&amp;"@",""))</f>
        <v/>
      </c>
      <c r="Y282" s="186" t="str">
        <f>IF(表格1[[#This Row],[中(LQ)]]="","",IF(表格1[[#This Row],[計分方式]]="Best5",LARGE((AB282,AC282,AD282,AE282,AF282,AG282,AH282,AI282,AJ282),1)+LARGE((AB282,AC282,AD282,AE282,AF282,AG282,AH282,AI282,AJ282),2)+LARGE((AB282,AC282,AD282,AE282,AF282,AG282,AH282,AI282,AJ282),3)+LARGE((AB282,AC282,AD282,AE282,AF282,AG282,AH282,AI282,AJ282),4)+LARGE((AB282,AC282,AD282,AE282,AF282,AG282,AH282,AI282,AJ282),5)&amp;"@",""))</f>
        <v/>
      </c>
      <c r="Z282" s="186" t="str">
        <f>IF(表格1[[#This Row],[中(LQ)]]="","",IF(表格1[[#This Row],[計分方式]]="Best6",LARGE((AB282,AC282,AD282,AE282,AF282,AG282,AH282,AI282,AJ282),1)+LARGE((AB282,AC282,AD282,AE282,AF282,AG282,AH282,AI282,AJ282),2)+LARGE((AB282,AC282,AD282,AE282,AF282,AG282,AH282,AI282,AJ282),3)+LARGE((AB282,AC282,AD282,AE282,AF282,AG282,AH282,AI282,AJ282),4)+LARGE((AB282,AC282,AD282,AE282,AF282,AG282,AH282,AI282,AJ282),5)+LARGE((AB282,AC282,AD282,AE282,AF282,AG282,AH282,AI282,AJ282),6)&amp;"@",""))</f>
        <v/>
      </c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52" t="s">
        <v>1676</v>
      </c>
    </row>
    <row r="283" spans="1:37" s="167" customFormat="1" ht="55.25" customHeight="1">
      <c r="A283" s="51" t="s">
        <v>1089</v>
      </c>
      <c r="B283" s="52" t="s">
        <v>1054</v>
      </c>
      <c r="C283" s="52" t="s">
        <v>1090</v>
      </c>
      <c r="D283" s="160" t="s">
        <v>1091</v>
      </c>
      <c r="E283" s="7" t="s">
        <v>73</v>
      </c>
      <c r="F283" s="7">
        <v>10</v>
      </c>
      <c r="G283" s="7" t="s">
        <v>361</v>
      </c>
      <c r="H283" s="7">
        <v>20</v>
      </c>
      <c r="I283" s="186" t="str">
        <f>IF(表格1[[#This Row],[中(M)]]="","",IF(表格1[[#This Row],[計分方式]]="4C+1X",SUM(M283:Q283)+LARGE(R283:V283,1)&amp;"@",""))</f>
        <v/>
      </c>
      <c r="J283" s="186" t="str">
        <f>IF(表格1[[#This Row],[中(M)]]="","",IF(表格1[[#This Row],[計分方式]]="4C+2X",SUM(M283:Q283)+LARGE(R283:W283,1)+LARGE(R283:W283,2)&amp;"@",""))</f>
        <v/>
      </c>
      <c r="K283" s="186" t="str">
        <f>IF(表格1[[#This Row],[中(M)]]="","",IF(表格1[[#This Row],[計分方式]]="Best5",LARGE((N283,O283,P283,Q283,R283,S283,T283,U283,V283),1)+LARGE((N283,O283,P283,Q283,R283,S283,T283,U283,V283),2)+LARGE((N283,O283,P283,Q283,R283,S283,T283,U283,V283),3)+LARGE((N283,O283,P283,Q283,R283,S283,T283,U283,V283),4)+LARGE((N283,O283,P283,Q283,R283,S283,T283,U283,V283),5)&amp;"@",""))</f>
        <v/>
      </c>
      <c r="L283" s="186" t="str">
        <f>IF(表格1[[#This Row],[中(M)]]="","",IF(表格1[[#This Row],[計分方式]]="Best6",LARGE((N283,O283,P283,Q283,R283,S283,T283,U283,V283),1)+LARGE((N283,O283,P283,Q283,R283,S283,T283,U283,V283),2)+LARGE((N283,O283,P283,Q283,R283,S283,T283,U283,V283),3)+LARGE((N283,O283,P283,Q283,R283,S283,T283,U283,V283),4)+LARGE((N283,O283,P283,Q283,R283,S283,T283,U283,V283),5)+LARGE((N283,O283,P283,Q283,R283,S283,T283,U283,V283),6)&amp;"@",""))</f>
        <v/>
      </c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186" t="str">
        <f>IF(表格1[[#This Row],[中(LQ)]]="","",IF(表格1[[#This Row],[計分方式]]="4C+1X",SUM(AA283:AE283)+LARGE(AF283:AJ283,1)&amp;"@",""))</f>
        <v/>
      </c>
      <c r="X283" s="186" t="str">
        <f>IF(表格1[[#This Row],[中(LQ)]]="","",IF(表格1[[#This Row],[計分方式]]="4C+2X",SUM(AA283:AE283)+LARGE(AF283:AJ283,1)+LARGE(AF283:AJ283,2)&amp;"@",""))</f>
        <v/>
      </c>
      <c r="Y283" s="186" t="str">
        <f>IF(表格1[[#This Row],[中(LQ)]]="","",IF(表格1[[#This Row],[計分方式]]="Best5",LARGE((AB283,AC283,AD283,AE283,AF283,AG283,AH283,AI283,AJ283),1)+LARGE((AB283,AC283,AD283,AE283,AF283,AG283,AH283,AI283,AJ283),2)+LARGE((AB283,AC283,AD283,AE283,AF283,AG283,AH283,AI283,AJ283),3)+LARGE((AB283,AC283,AD283,AE283,AF283,AG283,AH283,AI283,AJ283),4)+LARGE((AB283,AC283,AD283,AE283,AF283,AG283,AH283,AI283,AJ283),5)&amp;"@",""))</f>
        <v/>
      </c>
      <c r="Z283" s="186" t="str">
        <f>IF(表格1[[#This Row],[中(LQ)]]="","",IF(表格1[[#This Row],[計分方式]]="Best6",LARGE((AB283,AC283,AD283,AE283,AF283,AG283,AH283,AI283,AJ283),1)+LARGE((AB283,AC283,AD283,AE283,AF283,AG283,AH283,AI283,AJ283),2)+LARGE((AB283,AC283,AD283,AE283,AF283,AG283,AH283,AI283,AJ283),3)+LARGE((AB283,AC283,AD283,AE283,AF283,AG283,AH283,AI283,AJ283),4)+LARGE((AB283,AC283,AD283,AE283,AF283,AG283,AH283,AI283,AJ283),5)+LARGE((AB283,AC283,AD283,AE283,AF283,AG283,AH283,AI283,AJ283),6)&amp;"@",""))</f>
        <v/>
      </c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52" t="s">
        <v>1092</v>
      </c>
    </row>
    <row r="284" spans="1:37" s="167" customFormat="1" ht="55.25" customHeight="1">
      <c r="A284" s="51" t="s">
        <v>1093</v>
      </c>
      <c r="B284" s="52" t="s">
        <v>1054</v>
      </c>
      <c r="C284" s="52" t="s">
        <v>1094</v>
      </c>
      <c r="D284" s="160" t="s">
        <v>1095</v>
      </c>
      <c r="E284" s="7" t="s">
        <v>73</v>
      </c>
      <c r="F284" s="7">
        <v>14</v>
      </c>
      <c r="G284" s="7" t="s">
        <v>361</v>
      </c>
      <c r="H284" s="7">
        <v>19</v>
      </c>
      <c r="I284" s="186" t="str">
        <f>IF(表格1[[#This Row],[中(M)]]="","",IF(表格1[[#This Row],[計分方式]]="4C+1X",SUM(M284:Q284)+LARGE(R284:V284,1)&amp;"@",""))</f>
        <v/>
      </c>
      <c r="J284" s="186" t="str">
        <f>IF(表格1[[#This Row],[中(M)]]="","",IF(表格1[[#This Row],[計分方式]]="4C+2X",SUM(M284:Q284)+LARGE(R284:W284,1)+LARGE(R284:W284,2)&amp;"@",""))</f>
        <v/>
      </c>
      <c r="K284" s="186" t="str">
        <f>IF(表格1[[#This Row],[中(M)]]="","",IF(表格1[[#This Row],[計分方式]]="Best5",LARGE((N284,O284,P284,Q284,R284,S284,T284,U284,V284),1)+LARGE((N284,O284,P284,Q284,R284,S284,T284,U284,V284),2)+LARGE((N284,O284,P284,Q284,R284,S284,T284,U284,V284),3)+LARGE((N284,O284,P284,Q284,R284,S284,T284,U284,V284),4)+LARGE((N284,O284,P284,Q284,R284,S284,T284,U284,V284),5)&amp;"@",""))</f>
        <v/>
      </c>
      <c r="L284" s="186" t="str">
        <f>IF(表格1[[#This Row],[中(M)]]="","",IF(表格1[[#This Row],[計分方式]]="Best6",LARGE((N284,O284,P284,Q284,R284,S284,T284,U284,V284),1)+LARGE((N284,O284,P284,Q284,R284,S284,T284,U284,V284),2)+LARGE((N284,O284,P284,Q284,R284,S284,T284,U284,V284),3)+LARGE((N284,O284,P284,Q284,R284,S284,T284,U284,V284),4)+LARGE((N284,O284,P284,Q284,R284,S284,T284,U284,V284),5)+LARGE((N284,O284,P284,Q284,R284,S284,T284,U284,V284),6)&amp;"@",""))</f>
        <v/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186" t="str">
        <f>IF(表格1[[#This Row],[中(LQ)]]="","",IF(表格1[[#This Row],[計分方式]]="4C+1X",SUM(AA284:AE284)+LARGE(AF284:AJ284,1)&amp;"@",""))</f>
        <v/>
      </c>
      <c r="X284" s="186" t="str">
        <f>IF(表格1[[#This Row],[中(LQ)]]="","",IF(表格1[[#This Row],[計分方式]]="4C+2X",SUM(AA284:AE284)+LARGE(AF284:AJ284,1)+LARGE(AF284:AJ284,2)&amp;"@",""))</f>
        <v/>
      </c>
      <c r="Y284" s="186" t="str">
        <f>IF(表格1[[#This Row],[中(LQ)]]="","",IF(表格1[[#This Row],[計分方式]]="Best5",LARGE((AB284,AC284,AD284,AE284,AF284,AG284,AH284,AI284,AJ284),1)+LARGE((AB284,AC284,AD284,AE284,AF284,AG284,AH284,AI284,AJ284),2)+LARGE((AB284,AC284,AD284,AE284,AF284,AG284,AH284,AI284,AJ284),3)+LARGE((AB284,AC284,AD284,AE284,AF284,AG284,AH284,AI284,AJ284),4)+LARGE((AB284,AC284,AD284,AE284,AF284,AG284,AH284,AI284,AJ284),5)&amp;"@",""))</f>
        <v/>
      </c>
      <c r="Z284" s="186" t="str">
        <f>IF(表格1[[#This Row],[中(LQ)]]="","",IF(表格1[[#This Row],[計分方式]]="Best6",LARGE((AB284,AC284,AD284,AE284,AF284,AG284,AH284,AI284,AJ284),1)+LARGE((AB284,AC284,AD284,AE284,AF284,AG284,AH284,AI284,AJ284),2)+LARGE((AB284,AC284,AD284,AE284,AF284,AG284,AH284,AI284,AJ284),3)+LARGE((AB284,AC284,AD284,AE284,AF284,AG284,AH284,AI284,AJ284),4)+LARGE((AB284,AC284,AD284,AE284,AF284,AG284,AH284,AI284,AJ284),5)+LARGE((AB284,AC284,AD284,AE284,AF284,AG284,AH284,AI284,AJ284),6)&amp;"@",""))</f>
        <v/>
      </c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52" t="s">
        <v>1677</v>
      </c>
    </row>
    <row r="285" spans="1:37" s="167" customFormat="1" ht="55.25" customHeight="1">
      <c r="A285" s="51" t="s">
        <v>1096</v>
      </c>
      <c r="B285" s="52" t="s">
        <v>1054</v>
      </c>
      <c r="C285" s="52" t="s">
        <v>1097</v>
      </c>
      <c r="D285" s="160" t="s">
        <v>1098</v>
      </c>
      <c r="E285" s="7" t="s">
        <v>73</v>
      </c>
      <c r="F285" s="7">
        <v>330</v>
      </c>
      <c r="G285" s="7" t="s">
        <v>361</v>
      </c>
      <c r="H285" s="7">
        <v>15</v>
      </c>
      <c r="I285" s="186" t="str">
        <f>IF(表格1[[#This Row],[中(M)]]="","",IF(表格1[[#This Row],[計分方式]]="4C+1X",SUM(M285:Q285)+LARGE(R285:V285,1)&amp;"@",""))</f>
        <v/>
      </c>
      <c r="J285" s="186" t="str">
        <f>IF(表格1[[#This Row],[中(M)]]="","",IF(表格1[[#This Row],[計分方式]]="4C+2X",SUM(M285:Q285)+LARGE(R285:W285,1)+LARGE(R285:W285,2)&amp;"@",""))</f>
        <v/>
      </c>
      <c r="K285" s="186" t="str">
        <f>IF(表格1[[#This Row],[中(M)]]="","",IF(表格1[[#This Row],[計分方式]]="Best5",LARGE((N285,O285,P285,Q285,R285,S285,T285,U285,V285),1)+LARGE((N285,O285,P285,Q285,R285,S285,T285,U285,V285),2)+LARGE((N285,O285,P285,Q285,R285,S285,T285,U285,V285),3)+LARGE((N285,O285,P285,Q285,R285,S285,T285,U285,V285),4)+LARGE((N285,O285,P285,Q285,R285,S285,T285,U285,V285),5)&amp;"@",""))</f>
        <v/>
      </c>
      <c r="L285" s="186" t="str">
        <f>IF(表格1[[#This Row],[中(M)]]="","",IF(表格1[[#This Row],[計分方式]]="Best6",LARGE((N285,O285,P285,Q285,R285,S285,T285,U285,V285),1)+LARGE((N285,O285,P285,Q285,R285,S285,T285,U285,V285),2)+LARGE((N285,O285,P285,Q285,R285,S285,T285,U285,V285),3)+LARGE((N285,O285,P285,Q285,R285,S285,T285,U285,V285),4)+LARGE((N285,O285,P285,Q285,R285,S285,T285,U285,V285),5)+LARGE((N285,O285,P285,Q285,R285,S285,T285,U285,V285),6)&amp;"@",""))</f>
        <v/>
      </c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186" t="str">
        <f>IF(表格1[[#This Row],[中(LQ)]]="","",IF(表格1[[#This Row],[計分方式]]="4C+1X",SUM(AA285:AE285)+LARGE(AF285:AJ285,1)&amp;"@",""))</f>
        <v/>
      </c>
      <c r="X285" s="186" t="str">
        <f>IF(表格1[[#This Row],[中(LQ)]]="","",IF(表格1[[#This Row],[計分方式]]="4C+2X",SUM(AA285:AE285)+LARGE(AF285:AJ285,1)+LARGE(AF285:AJ285,2)&amp;"@",""))</f>
        <v/>
      </c>
      <c r="Y285" s="186" t="str">
        <f>IF(表格1[[#This Row],[中(LQ)]]="","",IF(表格1[[#This Row],[計分方式]]="Best5",LARGE((AB285,AC285,AD285,AE285,AF285,AG285,AH285,AI285,AJ285),1)+LARGE((AB285,AC285,AD285,AE285,AF285,AG285,AH285,AI285,AJ285),2)+LARGE((AB285,AC285,AD285,AE285,AF285,AG285,AH285,AI285,AJ285),3)+LARGE((AB285,AC285,AD285,AE285,AF285,AG285,AH285,AI285,AJ285),4)+LARGE((AB285,AC285,AD285,AE285,AF285,AG285,AH285,AI285,AJ285),5)&amp;"@",""))</f>
        <v/>
      </c>
      <c r="Z285" s="186" t="str">
        <f>IF(表格1[[#This Row],[中(LQ)]]="","",IF(表格1[[#This Row],[計分方式]]="Best6",LARGE((AB285,AC285,AD285,AE285,AF285,AG285,AH285,AI285,AJ285),1)+LARGE((AB285,AC285,AD285,AE285,AF285,AG285,AH285,AI285,AJ285),2)+LARGE((AB285,AC285,AD285,AE285,AF285,AG285,AH285,AI285,AJ285),3)+LARGE((AB285,AC285,AD285,AE285,AF285,AG285,AH285,AI285,AJ285),4)+LARGE((AB285,AC285,AD285,AE285,AF285,AG285,AH285,AI285,AJ285),5)+LARGE((AB285,AC285,AD285,AE285,AF285,AG285,AH285,AI285,AJ285),6)&amp;"@",""))</f>
        <v/>
      </c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166" t="s">
        <v>464</v>
      </c>
    </row>
    <row r="286" spans="1:37" s="167" customFormat="1" ht="55.25" customHeight="1">
      <c r="A286" s="51" t="s">
        <v>1099</v>
      </c>
      <c r="B286" s="52" t="s">
        <v>1054</v>
      </c>
      <c r="C286" s="52" t="s">
        <v>1100</v>
      </c>
      <c r="D286" s="160" t="s">
        <v>1101</v>
      </c>
      <c r="E286" s="7" t="s">
        <v>73</v>
      </c>
      <c r="F286" s="7">
        <v>16</v>
      </c>
      <c r="G286" s="7" t="s">
        <v>361</v>
      </c>
      <c r="H286" s="7">
        <v>21</v>
      </c>
      <c r="I286" s="186" t="str">
        <f>IF(表格1[[#This Row],[中(M)]]="","",IF(表格1[[#This Row],[計分方式]]="4C+1X",SUM(M286:Q286)+LARGE(R286:V286,1)&amp;"@",""))</f>
        <v/>
      </c>
      <c r="J286" s="186" t="str">
        <f>IF(表格1[[#This Row],[中(M)]]="","",IF(表格1[[#This Row],[計分方式]]="4C+2X",SUM(M286:Q286)+LARGE(R286:W286,1)+LARGE(R286:W286,2)&amp;"@",""))</f>
        <v/>
      </c>
      <c r="K286" s="186" t="str">
        <f>IF(表格1[[#This Row],[中(M)]]="","",IF(表格1[[#This Row],[計分方式]]="Best5",LARGE((N286,O286,P286,Q286,R286,S286,T286,U286,V286),1)+LARGE((N286,O286,P286,Q286,R286,S286,T286,U286,V286),2)+LARGE((N286,O286,P286,Q286,R286,S286,T286,U286,V286),3)+LARGE((N286,O286,P286,Q286,R286,S286,T286,U286,V286),4)+LARGE((N286,O286,P286,Q286,R286,S286,T286,U286,V286),5)&amp;"@",""))</f>
        <v/>
      </c>
      <c r="L286" s="186" t="str">
        <f>IF(表格1[[#This Row],[中(M)]]="","",IF(表格1[[#This Row],[計分方式]]="Best6",LARGE((N286,O286,P286,Q286,R286,S286,T286,U286,V286),1)+LARGE((N286,O286,P286,Q286,R286,S286,T286,U286,V286),2)+LARGE((N286,O286,P286,Q286,R286,S286,T286,U286,V286),3)+LARGE((N286,O286,P286,Q286,R286,S286,T286,U286,V286),4)+LARGE((N286,O286,P286,Q286,R286,S286,T286,U286,V286),5)+LARGE((N286,O286,P286,Q286,R286,S286,T286,U286,V286),6)&amp;"@",""))</f>
        <v/>
      </c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186" t="str">
        <f>IF(表格1[[#This Row],[中(LQ)]]="","",IF(表格1[[#This Row],[計分方式]]="4C+1X",SUM(AA286:AE286)+LARGE(AF286:AJ286,1)&amp;"@",""))</f>
        <v/>
      </c>
      <c r="X286" s="186" t="str">
        <f>IF(表格1[[#This Row],[中(LQ)]]="","",IF(表格1[[#This Row],[計分方式]]="4C+2X",SUM(AA286:AE286)+LARGE(AF286:AJ286,1)+LARGE(AF286:AJ286,2)&amp;"@",""))</f>
        <v/>
      </c>
      <c r="Y286" s="186" t="str">
        <f>IF(表格1[[#This Row],[中(LQ)]]="","",IF(表格1[[#This Row],[計分方式]]="Best5",LARGE((AB286,AC286,AD286,AE286,AF286,AG286,AH286,AI286,AJ286),1)+LARGE((AB286,AC286,AD286,AE286,AF286,AG286,AH286,AI286,AJ286),2)+LARGE((AB286,AC286,AD286,AE286,AF286,AG286,AH286,AI286,AJ286),3)+LARGE((AB286,AC286,AD286,AE286,AF286,AG286,AH286,AI286,AJ286),4)+LARGE((AB286,AC286,AD286,AE286,AF286,AG286,AH286,AI286,AJ286),5)&amp;"@",""))</f>
        <v/>
      </c>
      <c r="Z286" s="186" t="str">
        <f>IF(表格1[[#This Row],[中(LQ)]]="","",IF(表格1[[#This Row],[計分方式]]="Best6",LARGE((AB286,AC286,AD286,AE286,AF286,AG286,AH286,AI286,AJ286),1)+LARGE((AB286,AC286,AD286,AE286,AF286,AG286,AH286,AI286,AJ286),2)+LARGE((AB286,AC286,AD286,AE286,AF286,AG286,AH286,AI286,AJ286),3)+LARGE((AB286,AC286,AD286,AE286,AF286,AG286,AH286,AI286,AJ286),4)+LARGE((AB286,AC286,AD286,AE286,AF286,AG286,AH286,AI286,AJ286),5)+LARGE((AB286,AC286,AD286,AE286,AF286,AG286,AH286,AI286,AJ286),6)&amp;"@",""))</f>
        <v/>
      </c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52" t="s">
        <v>1102</v>
      </c>
    </row>
    <row r="287" spans="1:37" s="167" customFormat="1" ht="55.25" customHeight="1">
      <c r="A287" s="51" t="s">
        <v>1103</v>
      </c>
      <c r="B287" s="52" t="s">
        <v>1054</v>
      </c>
      <c r="C287" s="52" t="s">
        <v>1104</v>
      </c>
      <c r="D287" s="160" t="s">
        <v>1105</v>
      </c>
      <c r="E287" s="7" t="s">
        <v>73</v>
      </c>
      <c r="F287" s="7">
        <v>16</v>
      </c>
      <c r="G287" s="7" t="s">
        <v>361</v>
      </c>
      <c r="H287" s="7">
        <v>20</v>
      </c>
      <c r="I287" s="186" t="str">
        <f>IF(表格1[[#This Row],[中(M)]]="","",IF(表格1[[#This Row],[計分方式]]="4C+1X",SUM(M287:Q287)+LARGE(R287:V287,1)&amp;"@",""))</f>
        <v/>
      </c>
      <c r="J287" s="186" t="str">
        <f>IF(表格1[[#This Row],[中(M)]]="","",IF(表格1[[#This Row],[計分方式]]="4C+2X",SUM(M287:Q287)+LARGE(R287:W287,1)+LARGE(R287:W287,2)&amp;"@",""))</f>
        <v/>
      </c>
      <c r="K287" s="186" t="str">
        <f>IF(表格1[[#This Row],[中(M)]]="","",IF(表格1[[#This Row],[計分方式]]="Best5",LARGE((N287,O287,P287,Q287,R287,S287,T287,U287,V287),1)+LARGE((N287,O287,P287,Q287,R287,S287,T287,U287,V287),2)+LARGE((N287,O287,P287,Q287,R287,S287,T287,U287,V287),3)+LARGE((N287,O287,P287,Q287,R287,S287,T287,U287,V287),4)+LARGE((N287,O287,P287,Q287,R287,S287,T287,U287,V287),5)&amp;"@",""))</f>
        <v/>
      </c>
      <c r="L287" s="186" t="str">
        <f>IF(表格1[[#This Row],[中(M)]]="","",IF(表格1[[#This Row],[計分方式]]="Best6",LARGE((N287,O287,P287,Q287,R287,S287,T287,U287,V287),1)+LARGE((N287,O287,P287,Q287,R287,S287,T287,U287,V287),2)+LARGE((N287,O287,P287,Q287,R287,S287,T287,U287,V287),3)+LARGE((N287,O287,P287,Q287,R287,S287,T287,U287,V287),4)+LARGE((N287,O287,P287,Q287,R287,S287,T287,U287,V287),5)+LARGE((N287,O287,P287,Q287,R287,S287,T287,U287,V287),6)&amp;"@",""))</f>
        <v/>
      </c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186" t="str">
        <f>IF(表格1[[#This Row],[中(LQ)]]="","",IF(表格1[[#This Row],[計分方式]]="4C+1X",SUM(AA287:AE287)+LARGE(AF287:AJ287,1)&amp;"@",""))</f>
        <v/>
      </c>
      <c r="X287" s="186" t="str">
        <f>IF(表格1[[#This Row],[中(LQ)]]="","",IF(表格1[[#This Row],[計分方式]]="4C+2X",SUM(AA287:AE287)+LARGE(AF287:AJ287,1)+LARGE(AF287:AJ287,2)&amp;"@",""))</f>
        <v/>
      </c>
      <c r="Y287" s="186" t="str">
        <f>IF(表格1[[#This Row],[中(LQ)]]="","",IF(表格1[[#This Row],[計分方式]]="Best5",LARGE((AB287,AC287,AD287,AE287,AF287,AG287,AH287,AI287,AJ287),1)+LARGE((AB287,AC287,AD287,AE287,AF287,AG287,AH287,AI287,AJ287),2)+LARGE((AB287,AC287,AD287,AE287,AF287,AG287,AH287,AI287,AJ287),3)+LARGE((AB287,AC287,AD287,AE287,AF287,AG287,AH287,AI287,AJ287),4)+LARGE((AB287,AC287,AD287,AE287,AF287,AG287,AH287,AI287,AJ287),5)&amp;"@",""))</f>
        <v/>
      </c>
      <c r="Z287" s="186" t="str">
        <f>IF(表格1[[#This Row],[中(LQ)]]="","",IF(表格1[[#This Row],[計分方式]]="Best6",LARGE((AB287,AC287,AD287,AE287,AF287,AG287,AH287,AI287,AJ287),1)+LARGE((AB287,AC287,AD287,AE287,AF287,AG287,AH287,AI287,AJ287),2)+LARGE((AB287,AC287,AD287,AE287,AF287,AG287,AH287,AI287,AJ287),3)+LARGE((AB287,AC287,AD287,AE287,AF287,AG287,AH287,AI287,AJ287),4)+LARGE((AB287,AC287,AD287,AE287,AF287,AG287,AH287,AI287,AJ287),5)+LARGE((AB287,AC287,AD287,AE287,AF287,AG287,AH287,AI287,AJ287),6)&amp;"@",""))</f>
        <v/>
      </c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161" t="s">
        <v>1106</v>
      </c>
    </row>
    <row r="288" spans="1:37" s="167" customFormat="1" ht="55.25" customHeight="1">
      <c r="A288" s="51" t="s">
        <v>1107</v>
      </c>
      <c r="B288" s="52" t="s">
        <v>1054</v>
      </c>
      <c r="C288" s="52" t="s">
        <v>1108</v>
      </c>
      <c r="D288" s="160" t="s">
        <v>1109</v>
      </c>
      <c r="E288" s="7" t="s">
        <v>73</v>
      </c>
      <c r="F288" s="7">
        <v>12</v>
      </c>
      <c r="G288" s="7" t="s">
        <v>361</v>
      </c>
      <c r="H288" s="7">
        <v>18</v>
      </c>
      <c r="I288" s="186" t="str">
        <f>IF(表格1[[#This Row],[中(M)]]="","",IF(表格1[[#This Row],[計分方式]]="4C+1X",SUM(M288:Q288)+LARGE(R288:V288,1)&amp;"@",""))</f>
        <v/>
      </c>
      <c r="J288" s="186" t="str">
        <f>IF(表格1[[#This Row],[中(M)]]="","",IF(表格1[[#This Row],[計分方式]]="4C+2X",SUM(M288:Q288)+LARGE(R288:W288,1)+LARGE(R288:W288,2)&amp;"@",""))</f>
        <v/>
      </c>
      <c r="K288" s="186" t="str">
        <f>IF(表格1[[#This Row],[中(M)]]="","",IF(表格1[[#This Row],[計分方式]]="Best5",LARGE((N288,O288,P288,Q288,R288,S288,T288,U288,V288),1)+LARGE((N288,O288,P288,Q288,R288,S288,T288,U288,V288),2)+LARGE((N288,O288,P288,Q288,R288,S288,T288,U288,V288),3)+LARGE((N288,O288,P288,Q288,R288,S288,T288,U288,V288),4)+LARGE((N288,O288,P288,Q288,R288,S288,T288,U288,V288),5)&amp;"@",""))</f>
        <v/>
      </c>
      <c r="L288" s="186" t="str">
        <f>IF(表格1[[#This Row],[中(M)]]="","",IF(表格1[[#This Row],[計分方式]]="Best6",LARGE((N288,O288,P288,Q288,R288,S288,T288,U288,V288),1)+LARGE((N288,O288,P288,Q288,R288,S288,T288,U288,V288),2)+LARGE((N288,O288,P288,Q288,R288,S288,T288,U288,V288),3)+LARGE((N288,O288,P288,Q288,R288,S288,T288,U288,V288),4)+LARGE((N288,O288,P288,Q288,R288,S288,T288,U288,V288),5)+LARGE((N288,O288,P288,Q288,R288,S288,T288,U288,V288),6)&amp;"@",""))</f>
        <v/>
      </c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186" t="str">
        <f>IF(表格1[[#This Row],[中(LQ)]]="","",IF(表格1[[#This Row],[計分方式]]="4C+1X",SUM(AA288:AE288)+LARGE(AF288:AJ288,1)&amp;"@",""))</f>
        <v/>
      </c>
      <c r="X288" s="186" t="str">
        <f>IF(表格1[[#This Row],[中(LQ)]]="","",IF(表格1[[#This Row],[計分方式]]="4C+2X",SUM(AA288:AE288)+LARGE(AF288:AJ288,1)+LARGE(AF288:AJ288,2)&amp;"@",""))</f>
        <v/>
      </c>
      <c r="Y288" s="186" t="str">
        <f>IF(表格1[[#This Row],[中(LQ)]]="","",IF(表格1[[#This Row],[計分方式]]="Best5",LARGE((AB288,AC288,AD288,AE288,AF288,AG288,AH288,AI288,AJ288),1)+LARGE((AB288,AC288,AD288,AE288,AF288,AG288,AH288,AI288,AJ288),2)+LARGE((AB288,AC288,AD288,AE288,AF288,AG288,AH288,AI288,AJ288),3)+LARGE((AB288,AC288,AD288,AE288,AF288,AG288,AH288,AI288,AJ288),4)+LARGE((AB288,AC288,AD288,AE288,AF288,AG288,AH288,AI288,AJ288),5)&amp;"@",""))</f>
        <v/>
      </c>
      <c r="Z288" s="186" t="str">
        <f>IF(表格1[[#This Row],[中(LQ)]]="","",IF(表格1[[#This Row],[計分方式]]="Best6",LARGE((AB288,AC288,AD288,AE288,AF288,AG288,AH288,AI288,AJ288),1)+LARGE((AB288,AC288,AD288,AE288,AF288,AG288,AH288,AI288,AJ288),2)+LARGE((AB288,AC288,AD288,AE288,AF288,AG288,AH288,AI288,AJ288),3)+LARGE((AB288,AC288,AD288,AE288,AF288,AG288,AH288,AI288,AJ288),4)+LARGE((AB288,AC288,AD288,AE288,AF288,AG288,AH288,AI288,AJ288),5)+LARGE((AB288,AC288,AD288,AE288,AF288,AG288,AH288,AI288,AJ288),6)&amp;"@",""))</f>
        <v/>
      </c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52" t="s">
        <v>1110</v>
      </c>
    </row>
    <row r="289" spans="1:37" s="167" customFormat="1" ht="55.25" customHeight="1">
      <c r="A289" s="51" t="s">
        <v>1111</v>
      </c>
      <c r="B289" s="52" t="s">
        <v>1054</v>
      </c>
      <c r="C289" s="52" t="s">
        <v>1112</v>
      </c>
      <c r="D289" s="160" t="s">
        <v>1113</v>
      </c>
      <c r="E289" s="7" t="s">
        <v>73</v>
      </c>
      <c r="F289" s="7">
        <v>12</v>
      </c>
      <c r="G289" s="7" t="s">
        <v>361</v>
      </c>
      <c r="H289" s="7">
        <v>19</v>
      </c>
      <c r="I289" s="186" t="str">
        <f>IF(表格1[[#This Row],[中(M)]]="","",IF(表格1[[#This Row],[計分方式]]="4C+1X",SUM(M289:Q289)+LARGE(R289:V289,1)&amp;"@",""))</f>
        <v/>
      </c>
      <c r="J289" s="186" t="str">
        <f>IF(表格1[[#This Row],[中(M)]]="","",IF(表格1[[#This Row],[計分方式]]="4C+2X",SUM(M289:Q289)+LARGE(R289:W289,1)+LARGE(R289:W289,2)&amp;"@",""))</f>
        <v/>
      </c>
      <c r="K289" s="186" t="str">
        <f>IF(表格1[[#This Row],[中(M)]]="","",IF(表格1[[#This Row],[計分方式]]="Best5",LARGE((N289,O289,P289,Q289,R289,S289,T289,U289,V289),1)+LARGE((N289,O289,P289,Q289,R289,S289,T289,U289,V289),2)+LARGE((N289,O289,P289,Q289,R289,S289,T289,U289,V289),3)+LARGE((N289,O289,P289,Q289,R289,S289,T289,U289,V289),4)+LARGE((N289,O289,P289,Q289,R289,S289,T289,U289,V289),5)&amp;"@",""))</f>
        <v/>
      </c>
      <c r="L289" s="186" t="str">
        <f>IF(表格1[[#This Row],[中(M)]]="","",IF(表格1[[#This Row],[計分方式]]="Best6",LARGE((N289,O289,P289,Q289,R289,S289,T289,U289,V289),1)+LARGE((N289,O289,P289,Q289,R289,S289,T289,U289,V289),2)+LARGE((N289,O289,P289,Q289,R289,S289,T289,U289,V289),3)+LARGE((N289,O289,P289,Q289,R289,S289,T289,U289,V289),4)+LARGE((N289,O289,P289,Q289,R289,S289,T289,U289,V289),5)+LARGE((N289,O289,P289,Q289,R289,S289,T289,U289,V289),6)&amp;"@",""))</f>
        <v/>
      </c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186" t="str">
        <f>IF(表格1[[#This Row],[中(LQ)]]="","",IF(表格1[[#This Row],[計分方式]]="4C+1X",SUM(AA289:AE289)+LARGE(AF289:AJ289,1)&amp;"@",""))</f>
        <v/>
      </c>
      <c r="X289" s="186" t="str">
        <f>IF(表格1[[#This Row],[中(LQ)]]="","",IF(表格1[[#This Row],[計分方式]]="4C+2X",SUM(AA289:AE289)+LARGE(AF289:AJ289,1)+LARGE(AF289:AJ289,2)&amp;"@",""))</f>
        <v/>
      </c>
      <c r="Y289" s="186" t="str">
        <f>IF(表格1[[#This Row],[中(LQ)]]="","",IF(表格1[[#This Row],[計分方式]]="Best5",LARGE((AB289,AC289,AD289,AE289,AF289,AG289,AH289,AI289,AJ289),1)+LARGE((AB289,AC289,AD289,AE289,AF289,AG289,AH289,AI289,AJ289),2)+LARGE((AB289,AC289,AD289,AE289,AF289,AG289,AH289,AI289,AJ289),3)+LARGE((AB289,AC289,AD289,AE289,AF289,AG289,AH289,AI289,AJ289),4)+LARGE((AB289,AC289,AD289,AE289,AF289,AG289,AH289,AI289,AJ289),5)&amp;"@",""))</f>
        <v/>
      </c>
      <c r="Z289" s="186" t="str">
        <f>IF(表格1[[#This Row],[中(LQ)]]="","",IF(表格1[[#This Row],[計分方式]]="Best6",LARGE((AB289,AC289,AD289,AE289,AF289,AG289,AH289,AI289,AJ289),1)+LARGE((AB289,AC289,AD289,AE289,AF289,AG289,AH289,AI289,AJ289),2)+LARGE((AB289,AC289,AD289,AE289,AF289,AG289,AH289,AI289,AJ289),3)+LARGE((AB289,AC289,AD289,AE289,AF289,AG289,AH289,AI289,AJ289),4)+LARGE((AB289,AC289,AD289,AE289,AF289,AG289,AH289,AI289,AJ289),5)+LARGE((AB289,AC289,AD289,AE289,AF289,AG289,AH289,AI289,AJ289),6)&amp;"@",""))</f>
        <v/>
      </c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161" t="s">
        <v>1114</v>
      </c>
    </row>
    <row r="290" spans="1:37" s="167" customFormat="1" ht="55.25" customHeight="1">
      <c r="A290" s="51" t="s">
        <v>1115</v>
      </c>
      <c r="B290" s="52" t="s">
        <v>1054</v>
      </c>
      <c r="C290" s="52" t="s">
        <v>1116</v>
      </c>
      <c r="D290" s="160" t="s">
        <v>1117</v>
      </c>
      <c r="E290" s="7" t="s">
        <v>73</v>
      </c>
      <c r="F290" s="7">
        <v>20</v>
      </c>
      <c r="G290" s="7" t="s">
        <v>361</v>
      </c>
      <c r="H290" s="7">
        <v>20</v>
      </c>
      <c r="I290" s="186" t="str">
        <f>IF(表格1[[#This Row],[中(M)]]="","",IF(表格1[[#This Row],[計分方式]]="4C+1X",SUM(M290:Q290)+LARGE(R290:V290,1)&amp;"@",""))</f>
        <v/>
      </c>
      <c r="J290" s="186" t="str">
        <f>IF(表格1[[#This Row],[中(M)]]="","",IF(表格1[[#This Row],[計分方式]]="4C+2X",SUM(M290:Q290)+LARGE(R290:W290,1)+LARGE(R290:W290,2)&amp;"@",""))</f>
        <v/>
      </c>
      <c r="K290" s="186" t="str">
        <f>IF(表格1[[#This Row],[中(M)]]="","",IF(表格1[[#This Row],[計分方式]]="Best5",LARGE((N290,O290,P290,Q290,R290,S290,T290,U290,V290),1)+LARGE((N290,O290,P290,Q290,R290,S290,T290,U290,V290),2)+LARGE((N290,O290,P290,Q290,R290,S290,T290,U290,V290),3)+LARGE((N290,O290,P290,Q290,R290,S290,T290,U290,V290),4)+LARGE((N290,O290,P290,Q290,R290,S290,T290,U290,V290),5)&amp;"@",""))</f>
        <v/>
      </c>
      <c r="L290" s="186" t="str">
        <f>IF(表格1[[#This Row],[中(M)]]="","",IF(表格1[[#This Row],[計分方式]]="Best6",LARGE((N290,O290,P290,Q290,R290,S290,T290,U290,V290),1)+LARGE((N290,O290,P290,Q290,R290,S290,T290,U290,V290),2)+LARGE((N290,O290,P290,Q290,R290,S290,T290,U290,V290),3)+LARGE((N290,O290,P290,Q290,R290,S290,T290,U290,V290),4)+LARGE((N290,O290,P290,Q290,R290,S290,T290,U290,V290),5)+LARGE((N290,O290,P290,Q290,R290,S290,T290,U290,V290),6)&amp;"@",""))</f>
        <v/>
      </c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186" t="str">
        <f>IF(表格1[[#This Row],[中(LQ)]]="","",IF(表格1[[#This Row],[計分方式]]="4C+1X",SUM(AA290:AE290)+LARGE(AF290:AJ290,1)&amp;"@",""))</f>
        <v/>
      </c>
      <c r="X290" s="186" t="str">
        <f>IF(表格1[[#This Row],[中(LQ)]]="","",IF(表格1[[#This Row],[計分方式]]="4C+2X",SUM(AA290:AE290)+LARGE(AF290:AJ290,1)+LARGE(AF290:AJ290,2)&amp;"@",""))</f>
        <v/>
      </c>
      <c r="Y290" s="186" t="str">
        <f>IF(表格1[[#This Row],[中(LQ)]]="","",IF(表格1[[#This Row],[計分方式]]="Best5",LARGE((AB290,AC290,AD290,AE290,AF290,AG290,AH290,AI290,AJ290),1)+LARGE((AB290,AC290,AD290,AE290,AF290,AG290,AH290,AI290,AJ290),2)+LARGE((AB290,AC290,AD290,AE290,AF290,AG290,AH290,AI290,AJ290),3)+LARGE((AB290,AC290,AD290,AE290,AF290,AG290,AH290,AI290,AJ290),4)+LARGE((AB290,AC290,AD290,AE290,AF290,AG290,AH290,AI290,AJ290),5)&amp;"@",""))</f>
        <v/>
      </c>
      <c r="Z290" s="186" t="str">
        <f>IF(表格1[[#This Row],[中(LQ)]]="","",IF(表格1[[#This Row],[計分方式]]="Best6",LARGE((AB290,AC290,AD290,AE290,AF290,AG290,AH290,AI290,AJ290),1)+LARGE((AB290,AC290,AD290,AE290,AF290,AG290,AH290,AI290,AJ290),2)+LARGE((AB290,AC290,AD290,AE290,AF290,AG290,AH290,AI290,AJ290),3)+LARGE((AB290,AC290,AD290,AE290,AF290,AG290,AH290,AI290,AJ290),4)+LARGE((AB290,AC290,AD290,AE290,AF290,AG290,AH290,AI290,AJ290),5)+LARGE((AB290,AC290,AD290,AE290,AF290,AG290,AH290,AI290,AJ290),6)&amp;"@",""))</f>
        <v/>
      </c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52" t="s">
        <v>1118</v>
      </c>
    </row>
    <row r="291" spans="1:37" s="152" customFormat="1" ht="55.25" customHeight="1">
      <c r="A291" s="51" t="s">
        <v>1119</v>
      </c>
      <c r="B291" s="52" t="s">
        <v>1054</v>
      </c>
      <c r="C291" s="52" t="s">
        <v>1120</v>
      </c>
      <c r="D291" s="160" t="s">
        <v>1121</v>
      </c>
      <c r="E291" s="7" t="s">
        <v>73</v>
      </c>
      <c r="F291" s="7">
        <v>20</v>
      </c>
      <c r="G291" s="7" t="s">
        <v>361</v>
      </c>
      <c r="H291" s="7">
        <v>20</v>
      </c>
      <c r="I291" s="186" t="str">
        <f>IF(表格1[[#This Row],[中(M)]]="","",IF(表格1[[#This Row],[計分方式]]="4C+1X",SUM(M291:Q291)+LARGE(R291:V291,1)&amp;"@",""))</f>
        <v/>
      </c>
      <c r="J291" s="186" t="str">
        <f>IF(表格1[[#This Row],[中(M)]]="","",IF(表格1[[#This Row],[計分方式]]="4C+2X",SUM(M291:Q291)+LARGE(R291:W291,1)+LARGE(R291:W291,2)&amp;"@",""))</f>
        <v/>
      </c>
      <c r="K291" s="186" t="str">
        <f>IF(表格1[[#This Row],[中(M)]]="","",IF(表格1[[#This Row],[計分方式]]="Best5",LARGE((N291,O291,P291,Q291,R291,S291,T291,U291,V291),1)+LARGE((N291,O291,P291,Q291,R291,S291,T291,U291,V291),2)+LARGE((N291,O291,P291,Q291,R291,S291,T291,U291,V291),3)+LARGE((N291,O291,P291,Q291,R291,S291,T291,U291,V291),4)+LARGE((N291,O291,P291,Q291,R291,S291,T291,U291,V291),5)&amp;"@",""))</f>
        <v/>
      </c>
      <c r="L291" s="186" t="str">
        <f>IF(表格1[[#This Row],[中(M)]]="","",IF(表格1[[#This Row],[計分方式]]="Best6",LARGE((N291,O291,P291,Q291,R291,S291,T291,U291,V291),1)+LARGE((N291,O291,P291,Q291,R291,S291,T291,U291,V291),2)+LARGE((N291,O291,P291,Q291,R291,S291,T291,U291,V291),3)+LARGE((N291,O291,P291,Q291,R291,S291,T291,U291,V291),4)+LARGE((N291,O291,P291,Q291,R291,S291,T291,U291,V291),5)+LARGE((N291,O291,P291,Q291,R291,S291,T291,U291,V291),6)&amp;"@",""))</f>
        <v/>
      </c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186" t="str">
        <f>IF(表格1[[#This Row],[中(LQ)]]="","",IF(表格1[[#This Row],[計分方式]]="4C+1X",SUM(AA291:AE291)+LARGE(AF291:AJ291,1)&amp;"@",""))</f>
        <v/>
      </c>
      <c r="X291" s="186" t="str">
        <f>IF(表格1[[#This Row],[中(LQ)]]="","",IF(表格1[[#This Row],[計分方式]]="4C+2X",SUM(AA291:AE291)+LARGE(AF291:AJ291,1)+LARGE(AF291:AJ291,2)&amp;"@",""))</f>
        <v/>
      </c>
      <c r="Y291" s="186" t="str">
        <f>IF(表格1[[#This Row],[中(LQ)]]="","",IF(表格1[[#This Row],[計分方式]]="Best5",LARGE((AB291,AC291,AD291,AE291,AF291,AG291,AH291,AI291,AJ291),1)+LARGE((AB291,AC291,AD291,AE291,AF291,AG291,AH291,AI291,AJ291),2)+LARGE((AB291,AC291,AD291,AE291,AF291,AG291,AH291,AI291,AJ291),3)+LARGE((AB291,AC291,AD291,AE291,AF291,AG291,AH291,AI291,AJ291),4)+LARGE((AB291,AC291,AD291,AE291,AF291,AG291,AH291,AI291,AJ291),5)&amp;"@",""))</f>
        <v/>
      </c>
      <c r="Z291" s="186" t="str">
        <f>IF(表格1[[#This Row],[中(LQ)]]="","",IF(表格1[[#This Row],[計分方式]]="Best6",LARGE((AB291,AC291,AD291,AE291,AF291,AG291,AH291,AI291,AJ291),1)+LARGE((AB291,AC291,AD291,AE291,AF291,AG291,AH291,AI291,AJ291),2)+LARGE((AB291,AC291,AD291,AE291,AF291,AG291,AH291,AI291,AJ291),3)+LARGE((AB291,AC291,AD291,AE291,AF291,AG291,AH291,AI291,AJ291),4)+LARGE((AB291,AC291,AD291,AE291,AF291,AG291,AH291,AI291,AJ291),5)+LARGE((AB291,AC291,AD291,AE291,AF291,AG291,AH291,AI291,AJ291),6)&amp;"@",""))</f>
        <v/>
      </c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52" t="s">
        <v>464</v>
      </c>
    </row>
    <row r="292" spans="1:37" s="182" customFormat="1" ht="55.25" customHeight="1">
      <c r="A292" s="72" t="s">
        <v>1511</v>
      </c>
      <c r="B292" s="155" t="s">
        <v>1054</v>
      </c>
      <c r="C292" s="156" t="s">
        <v>1512</v>
      </c>
      <c r="D292" s="157" t="s">
        <v>1628</v>
      </c>
      <c r="E292" s="191" t="s">
        <v>73</v>
      </c>
      <c r="F292" s="187">
        <v>20</v>
      </c>
      <c r="G292" s="187" t="s">
        <v>361</v>
      </c>
      <c r="H292" s="187"/>
      <c r="I292" s="187" t="str">
        <f>IF(表格1[[#This Row],[中(M)]]="","",IF(表格1[[#This Row],[計分方式]]="4C+1X",SUM(M292:Q292)+LARGE(R292:V292,1)&amp;"@",""))</f>
        <v/>
      </c>
      <c r="J292" s="187" t="str">
        <f>IF(表格1[[#This Row],[中(M)]]="","",IF(表格1[[#This Row],[計分方式]]="4C+2X",SUM(M292:Q292)+LARGE(R292:W292,1)+LARGE(R292:W292,2)&amp;"@",""))</f>
        <v/>
      </c>
      <c r="K292" s="187" t="str">
        <f>IF(表格1[[#This Row],[中(M)]]="","",IF(表格1[[#This Row],[計分方式]]="Best5",LARGE((N292,O292,P292,Q292,R292,S292,T292,U292,V292),1)+LARGE((N292,O292,P292,Q292,R292,S292,T292,U292,V292),2)+LARGE((N292,O292,P292,Q292,R292,S292,T292,U292,V292),3)+LARGE((N292,O292,P292,Q292,R292,S292,T292,U292,V292),4)+LARGE((N292,O292,P292,Q292,R292,S292,T292,U292,V292),5)&amp;"@",""))</f>
        <v/>
      </c>
      <c r="L292" s="187" t="str">
        <f>IF(表格1[[#This Row],[中(M)]]="","",IF(表格1[[#This Row],[計分方式]]="Best6",LARGE((N292,O292,P292,Q292,R292,S292,T292,U292,V292),1)+LARGE((N292,O292,P292,Q292,R292,S292,T292,U292,V292),2)+LARGE((N292,O292,P292,Q292,R292,S292,T292,U292,V292),3)+LARGE((N292,O292,P292,Q292,R292,S292,T292,U292,V292),4)+LARGE((N292,O292,P292,Q292,R292,S292,T292,U292,V292),5)+LARGE((N292,O292,P292,Q292,R292,S292,T292,U292,V292),6)&amp;"@",""))</f>
        <v/>
      </c>
      <c r="M292" s="187"/>
      <c r="N292" s="187"/>
      <c r="O292" s="187"/>
      <c r="P292" s="187"/>
      <c r="Q292" s="187"/>
      <c r="R292" s="187"/>
      <c r="S292" s="187"/>
      <c r="T292" s="187"/>
      <c r="U292" s="187"/>
      <c r="V292" s="187"/>
      <c r="W292" s="187" t="str">
        <f>IF(表格1[[#This Row],[中(LQ)]]="","",IF(表格1[[#This Row],[計分方式]]="4C+1X",SUM(AA292:AE292)+LARGE(AF292:AJ292,1)&amp;"@",""))</f>
        <v/>
      </c>
      <c r="X292" s="187" t="str">
        <f>IF(表格1[[#This Row],[中(LQ)]]="","",IF(表格1[[#This Row],[計分方式]]="4C+2X",SUM(AA292:AE292)+LARGE(AF292:AJ292,1)+LARGE(AF292:AJ292,2)&amp;"@",""))</f>
        <v/>
      </c>
      <c r="Y292" s="187" t="str">
        <f>IF(表格1[[#This Row],[中(LQ)]]="","",IF(表格1[[#This Row],[計分方式]]="Best5",LARGE((AB292,AC292,AD292,AE292,AF292,AG292,AH292,AI292,AJ292),1)+LARGE((AB292,AC292,AD292,AE292,AF292,AG292,AH292,AI292,AJ292),2)+LARGE((AB292,AC292,AD292,AE292,AF292,AG292,AH292,AI292,AJ292),3)+LARGE((AB292,AC292,AD292,AE292,AF292,AG292,AH292,AI292,AJ292),4)+LARGE((AB292,AC292,AD292,AE292,AF292,AG292,AH292,AI292,AJ292),5)&amp;"@",""))</f>
        <v/>
      </c>
      <c r="Z292" s="187" t="str">
        <f>IF(表格1[[#This Row],[中(LQ)]]="","",IF(表格1[[#This Row],[計分方式]]="Best6",LARGE((AB292,AC292,AD292,AE292,AF292,AG292,AH292,AI292,AJ292),1)+LARGE((AB292,AC292,AD292,AE292,AF292,AG292,AH292,AI292,AJ292),2)+LARGE((AB292,AC292,AD292,AE292,AF292,AG292,AH292,AI292,AJ292),3)+LARGE((AB292,AC292,AD292,AE292,AF292,AG292,AH292,AI292,AJ292),4)+LARGE((AB292,AC292,AD292,AE292,AF292,AG292,AH292,AI292,AJ292),5)+LARGE((AB292,AC292,AD292,AE292,AF292,AG292,AH292,AI292,AJ292),6)&amp;"@",""))</f>
        <v/>
      </c>
      <c r="AA292" s="187"/>
      <c r="AB292" s="187"/>
      <c r="AC292" s="187"/>
      <c r="AD292" s="187"/>
      <c r="AE292" s="187"/>
      <c r="AF292" s="187"/>
      <c r="AG292" s="187"/>
      <c r="AH292" s="187"/>
      <c r="AI292" s="187"/>
      <c r="AJ292" s="187"/>
      <c r="AK292" s="155" t="s">
        <v>1619</v>
      </c>
    </row>
    <row r="293" spans="1:37" s="167" customFormat="1" ht="55.25" customHeight="1">
      <c r="A293" s="51" t="s">
        <v>1122</v>
      </c>
      <c r="B293" s="52" t="s">
        <v>1054</v>
      </c>
      <c r="C293" s="163" t="s">
        <v>1123</v>
      </c>
      <c r="D293" s="164" t="s">
        <v>1124</v>
      </c>
      <c r="E293" s="186" t="s">
        <v>73</v>
      </c>
      <c r="F293" s="7">
        <v>23</v>
      </c>
      <c r="G293" s="7" t="s">
        <v>182</v>
      </c>
      <c r="H293" s="7">
        <v>18</v>
      </c>
      <c r="I293" s="186" t="str">
        <f>IF(表格1[[#This Row],[中(M)]]="","",IF(表格1[[#This Row],[計分方式]]="4C+1X",SUM(M293:Q293)+LARGE(R293:V293,1)&amp;"@",""))</f>
        <v/>
      </c>
      <c r="J293" s="186" t="str">
        <f>IF(表格1[[#This Row],[中(M)]]="","",IF(表格1[[#This Row],[計分方式]]="4C+2X",SUM(M293:Q293)+LARGE(R293:W293,1)+LARGE(R293:W293,2)&amp;"@",""))</f>
        <v/>
      </c>
      <c r="K293" s="186" t="str">
        <f>IF(表格1[[#This Row],[中(M)]]="","",IF(表格1[[#This Row],[計分方式]]="Best5",LARGE((N293,O293,P293,Q293,R293,S293,T293,U293,V293),1)+LARGE((N293,O293,P293,Q293,R293,S293,T293,U293,V293),2)+LARGE((N293,O293,P293,Q293,R293,S293,T293,U293,V293),3)+LARGE((N293,O293,P293,Q293,R293,S293,T293,U293,V293),4)+LARGE((N293,O293,P293,Q293,R293,S293,T293,U293,V293),5)&amp;"@",""))</f>
        <v/>
      </c>
      <c r="L293" s="186" t="str">
        <f>IF(表格1[[#This Row],[中(M)]]="","",IF(表格1[[#This Row],[計分方式]]="Best6",LARGE((N293,O293,P293,Q293,R293,S293,T293,U293,V293),1)+LARGE((N293,O293,P293,Q293,R293,S293,T293,U293,V293),2)+LARGE((N293,O293,P293,Q293,R293,S293,T293,U293,V293),3)+LARGE((N293,O293,P293,Q293,R293,S293,T293,U293,V293),4)+LARGE((N293,O293,P293,Q293,R293,S293,T293,U293,V293),5)+LARGE((N293,O293,P293,Q293,R293,S293,T293,U293,V293),6)&amp;"@",""))</f>
        <v/>
      </c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186" t="str">
        <f>IF(表格1[[#This Row],[中(LQ)]]="","",IF(表格1[[#This Row],[計分方式]]="4C+1X",SUM(AA293:AE293)+LARGE(AF293:AJ293,1)&amp;"@",""))</f>
        <v/>
      </c>
      <c r="X293" s="186" t="str">
        <f>IF(表格1[[#This Row],[中(LQ)]]="","",IF(表格1[[#This Row],[計分方式]]="4C+2X",SUM(AA293:AE293)+LARGE(AF293:AJ293,1)+LARGE(AF293:AJ293,2)&amp;"@",""))</f>
        <v/>
      </c>
      <c r="Y293" s="186" t="str">
        <f>IF(表格1[[#This Row],[中(LQ)]]="","",IF(表格1[[#This Row],[計分方式]]="Best5",LARGE((AB293,AC293,AD293,AE293,AF293,AG293,AH293,AI293,AJ293),1)+LARGE((AB293,AC293,AD293,AE293,AF293,AG293,AH293,AI293,AJ293),2)+LARGE((AB293,AC293,AD293,AE293,AF293,AG293,AH293,AI293,AJ293),3)+LARGE((AB293,AC293,AD293,AE293,AF293,AG293,AH293,AI293,AJ293),4)+LARGE((AB293,AC293,AD293,AE293,AF293,AG293,AH293,AI293,AJ293),5)&amp;"@",""))</f>
        <v/>
      </c>
      <c r="Z293" s="186" t="str">
        <f>IF(表格1[[#This Row],[中(LQ)]]="","",IF(表格1[[#This Row],[計分方式]]="Best6",LARGE((AB293,AC293,AD293,AE293,AF293,AG293,AH293,AI293,AJ293),1)+LARGE((AB293,AC293,AD293,AE293,AF293,AG293,AH293,AI293,AJ293),2)+LARGE((AB293,AC293,AD293,AE293,AF293,AG293,AH293,AI293,AJ293),3)+LARGE((AB293,AC293,AD293,AE293,AF293,AG293,AH293,AI293,AJ293),4)+LARGE((AB293,AC293,AD293,AE293,AF293,AG293,AH293,AI293,AJ293),5)+LARGE((AB293,AC293,AD293,AE293,AF293,AG293,AH293,AI293,AJ293),6)&amp;"@",""))</f>
        <v/>
      </c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166" t="s">
        <v>1125</v>
      </c>
    </row>
    <row r="294" spans="1:37" s="167" customFormat="1" ht="55.25" customHeight="1">
      <c r="A294" s="51" t="s">
        <v>1126</v>
      </c>
      <c r="B294" s="52" t="s">
        <v>1054</v>
      </c>
      <c r="C294" s="163" t="s">
        <v>1127</v>
      </c>
      <c r="D294" s="164" t="s">
        <v>1128</v>
      </c>
      <c r="E294" s="186" t="s">
        <v>73</v>
      </c>
      <c r="F294" s="7">
        <v>20</v>
      </c>
      <c r="G294" s="7" t="s">
        <v>182</v>
      </c>
      <c r="H294" s="7">
        <v>17</v>
      </c>
      <c r="I294" s="186" t="str">
        <f>IF(表格1[[#This Row],[中(M)]]="","",IF(表格1[[#This Row],[計分方式]]="4C+1X",SUM(M294:Q294)+LARGE(R294:V294,1)&amp;"@",""))</f>
        <v/>
      </c>
      <c r="J294" s="186" t="str">
        <f>IF(表格1[[#This Row],[中(M)]]="","",IF(表格1[[#This Row],[計分方式]]="4C+2X",SUM(M294:Q294)+LARGE(R294:W294,1)+LARGE(R294:W294,2)&amp;"@",""))</f>
        <v/>
      </c>
      <c r="K294" s="186" t="str">
        <f>IF(表格1[[#This Row],[中(M)]]="","",IF(表格1[[#This Row],[計分方式]]="Best5",LARGE((N294,O294,P294,Q294,R294,S294,T294,U294,V294),1)+LARGE((N294,O294,P294,Q294,R294,S294,T294,U294,V294),2)+LARGE((N294,O294,P294,Q294,R294,S294,T294,U294,V294),3)+LARGE((N294,O294,P294,Q294,R294,S294,T294,U294,V294),4)+LARGE((N294,O294,P294,Q294,R294,S294,T294,U294,V294),5)&amp;"@",""))</f>
        <v/>
      </c>
      <c r="L294" s="186" t="str">
        <f>IF(表格1[[#This Row],[中(M)]]="","",IF(表格1[[#This Row],[計分方式]]="Best6",LARGE((N294,O294,P294,Q294,R294,S294,T294,U294,V294),1)+LARGE((N294,O294,P294,Q294,R294,S294,T294,U294,V294),2)+LARGE((N294,O294,P294,Q294,R294,S294,T294,U294,V294),3)+LARGE((N294,O294,P294,Q294,R294,S294,T294,U294,V294),4)+LARGE((N294,O294,P294,Q294,R294,S294,T294,U294,V294),5)+LARGE((N294,O294,P294,Q294,R294,S294,T294,U294,V294),6)&amp;"@",""))</f>
        <v/>
      </c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186" t="str">
        <f>IF(表格1[[#This Row],[中(LQ)]]="","",IF(表格1[[#This Row],[計分方式]]="4C+1X",SUM(AA294:AE294)+LARGE(AF294:AJ294,1)&amp;"@",""))</f>
        <v/>
      </c>
      <c r="X294" s="186" t="str">
        <f>IF(表格1[[#This Row],[中(LQ)]]="","",IF(表格1[[#This Row],[計分方式]]="4C+2X",SUM(AA294:AE294)+LARGE(AF294:AJ294,1)+LARGE(AF294:AJ294,2)&amp;"@",""))</f>
        <v/>
      </c>
      <c r="Y294" s="186" t="str">
        <f>IF(表格1[[#This Row],[中(LQ)]]="","",IF(表格1[[#This Row],[計分方式]]="Best5",LARGE((AB294,AC294,AD294,AE294,AF294,AG294,AH294,AI294,AJ294),1)+LARGE((AB294,AC294,AD294,AE294,AF294,AG294,AH294,AI294,AJ294),2)+LARGE((AB294,AC294,AD294,AE294,AF294,AG294,AH294,AI294,AJ294),3)+LARGE((AB294,AC294,AD294,AE294,AF294,AG294,AH294,AI294,AJ294),4)+LARGE((AB294,AC294,AD294,AE294,AF294,AG294,AH294,AI294,AJ294),5)&amp;"@",""))</f>
        <v/>
      </c>
      <c r="Z294" s="186" t="str">
        <f>IF(表格1[[#This Row],[中(LQ)]]="","",IF(表格1[[#This Row],[計分方式]]="Best6",LARGE((AB294,AC294,AD294,AE294,AF294,AG294,AH294,AI294,AJ294),1)+LARGE((AB294,AC294,AD294,AE294,AF294,AG294,AH294,AI294,AJ294),2)+LARGE((AB294,AC294,AD294,AE294,AF294,AG294,AH294,AI294,AJ294),3)+LARGE((AB294,AC294,AD294,AE294,AF294,AG294,AH294,AI294,AJ294),4)+LARGE((AB294,AC294,AD294,AE294,AF294,AG294,AH294,AI294,AJ294),5)+LARGE((AB294,AC294,AD294,AE294,AF294,AG294,AH294,AI294,AJ294),6)&amp;"@",""))</f>
        <v/>
      </c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166" t="s">
        <v>1678</v>
      </c>
    </row>
    <row r="295" spans="1:37" s="167" customFormat="1" ht="55.25" customHeight="1">
      <c r="A295" s="51" t="s">
        <v>1129</v>
      </c>
      <c r="B295" s="52" t="s">
        <v>1054</v>
      </c>
      <c r="C295" s="163" t="s">
        <v>1130</v>
      </c>
      <c r="D295" s="164" t="s">
        <v>1131</v>
      </c>
      <c r="E295" s="186" t="s">
        <v>73</v>
      </c>
      <c r="F295" s="7">
        <v>20</v>
      </c>
      <c r="G295" s="7" t="s">
        <v>182</v>
      </c>
      <c r="H295" s="7">
        <v>20</v>
      </c>
      <c r="I295" s="186" t="str">
        <f>IF(表格1[[#This Row],[中(M)]]="","",IF(表格1[[#This Row],[計分方式]]="4C+1X",SUM(M295:Q295)+LARGE(R295:V295,1)&amp;"@",""))</f>
        <v/>
      </c>
      <c r="J295" s="186" t="str">
        <f>IF(表格1[[#This Row],[中(M)]]="","",IF(表格1[[#This Row],[計分方式]]="4C+2X",SUM(M295:Q295)+LARGE(R295:W295,1)+LARGE(R295:W295,2)&amp;"@",""))</f>
        <v/>
      </c>
      <c r="K295" s="186" t="str">
        <f>IF(表格1[[#This Row],[中(M)]]="","",IF(表格1[[#This Row],[計分方式]]="Best5",LARGE((N295,O295,P295,Q295,R295,S295,T295,U295,V295),1)+LARGE((N295,O295,P295,Q295,R295,S295,T295,U295,V295),2)+LARGE((N295,O295,P295,Q295,R295,S295,T295,U295,V295),3)+LARGE((N295,O295,P295,Q295,R295,S295,T295,U295,V295),4)+LARGE((N295,O295,P295,Q295,R295,S295,T295,U295,V295),5)&amp;"@",""))</f>
        <v/>
      </c>
      <c r="L295" s="186" t="str">
        <f>IF(表格1[[#This Row],[中(M)]]="","",IF(表格1[[#This Row],[計分方式]]="Best6",LARGE((N295,O295,P295,Q295,R295,S295,T295,U295,V295),1)+LARGE((N295,O295,P295,Q295,R295,S295,T295,U295,V295),2)+LARGE((N295,O295,P295,Q295,R295,S295,T295,U295,V295),3)+LARGE((N295,O295,P295,Q295,R295,S295,T295,U295,V295),4)+LARGE((N295,O295,P295,Q295,R295,S295,T295,U295,V295),5)+LARGE((N295,O295,P295,Q295,R295,S295,T295,U295,V295),6)&amp;"@",""))</f>
        <v/>
      </c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186" t="str">
        <f>IF(表格1[[#This Row],[中(LQ)]]="","",IF(表格1[[#This Row],[計分方式]]="4C+1X",SUM(AA295:AE295)+LARGE(AF295:AJ295,1)&amp;"@",""))</f>
        <v/>
      </c>
      <c r="X295" s="186" t="str">
        <f>IF(表格1[[#This Row],[中(LQ)]]="","",IF(表格1[[#This Row],[計分方式]]="4C+2X",SUM(AA295:AE295)+LARGE(AF295:AJ295,1)+LARGE(AF295:AJ295,2)&amp;"@",""))</f>
        <v/>
      </c>
      <c r="Y295" s="186" t="str">
        <f>IF(表格1[[#This Row],[中(LQ)]]="","",IF(表格1[[#This Row],[計分方式]]="Best5",LARGE((AB295,AC295,AD295,AE295,AF295,AG295,AH295,AI295,AJ295),1)+LARGE((AB295,AC295,AD295,AE295,AF295,AG295,AH295,AI295,AJ295),2)+LARGE((AB295,AC295,AD295,AE295,AF295,AG295,AH295,AI295,AJ295),3)+LARGE((AB295,AC295,AD295,AE295,AF295,AG295,AH295,AI295,AJ295),4)+LARGE((AB295,AC295,AD295,AE295,AF295,AG295,AH295,AI295,AJ295),5)&amp;"@",""))</f>
        <v/>
      </c>
      <c r="Z295" s="186" t="str">
        <f>IF(表格1[[#This Row],[中(LQ)]]="","",IF(表格1[[#This Row],[計分方式]]="Best6",LARGE((AB295,AC295,AD295,AE295,AF295,AG295,AH295,AI295,AJ295),1)+LARGE((AB295,AC295,AD295,AE295,AF295,AG295,AH295,AI295,AJ295),2)+LARGE((AB295,AC295,AD295,AE295,AF295,AG295,AH295,AI295,AJ295),3)+LARGE((AB295,AC295,AD295,AE295,AF295,AG295,AH295,AI295,AJ295),4)+LARGE((AB295,AC295,AD295,AE295,AF295,AG295,AH295,AI295,AJ295),5)+LARGE((AB295,AC295,AD295,AE295,AF295,AG295,AH295,AI295,AJ295),6)&amp;"@",""))</f>
        <v/>
      </c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52" t="s">
        <v>1132</v>
      </c>
    </row>
    <row r="296" spans="1:37" s="167" customFormat="1" ht="55.25" customHeight="1">
      <c r="A296" s="51" t="s">
        <v>1133</v>
      </c>
      <c r="B296" s="52" t="s">
        <v>1054</v>
      </c>
      <c r="C296" s="52" t="s">
        <v>1134</v>
      </c>
      <c r="D296" s="160" t="s">
        <v>1135</v>
      </c>
      <c r="E296" s="7" t="s">
        <v>73</v>
      </c>
      <c r="F296" s="7">
        <v>34</v>
      </c>
      <c r="G296" s="7" t="s">
        <v>361</v>
      </c>
      <c r="H296" s="7">
        <v>19</v>
      </c>
      <c r="I296" s="186" t="str">
        <f>IF(表格1[[#This Row],[中(M)]]="","",IF(表格1[[#This Row],[計分方式]]="4C+1X",SUM(M296:Q296)+LARGE(R296:V296,1)&amp;"@",""))</f>
        <v/>
      </c>
      <c r="J296" s="186" t="str">
        <f>IF(表格1[[#This Row],[中(M)]]="","",IF(表格1[[#This Row],[計分方式]]="4C+2X",SUM(M296:Q296)+LARGE(R296:W296,1)+LARGE(R296:W296,2)&amp;"@",""))</f>
        <v/>
      </c>
      <c r="K296" s="186" t="str">
        <f>IF(表格1[[#This Row],[中(M)]]="","",IF(表格1[[#This Row],[計分方式]]="Best5",LARGE((N296,O296,P296,Q296,R296,S296,T296,U296,V296),1)+LARGE((N296,O296,P296,Q296,R296,S296,T296,U296,V296),2)+LARGE((N296,O296,P296,Q296,R296,S296,T296,U296,V296),3)+LARGE((N296,O296,P296,Q296,R296,S296,T296,U296,V296),4)+LARGE((N296,O296,P296,Q296,R296,S296,T296,U296,V296),5)&amp;"@",""))</f>
        <v/>
      </c>
      <c r="L296" s="186" t="str">
        <f>IF(表格1[[#This Row],[中(M)]]="","",IF(表格1[[#This Row],[計分方式]]="Best6",LARGE((N296,O296,P296,Q296,R296,S296,T296,U296,V296),1)+LARGE((N296,O296,P296,Q296,R296,S296,T296,U296,V296),2)+LARGE((N296,O296,P296,Q296,R296,S296,T296,U296,V296),3)+LARGE((N296,O296,P296,Q296,R296,S296,T296,U296,V296),4)+LARGE((N296,O296,P296,Q296,R296,S296,T296,U296,V296),5)+LARGE((N296,O296,P296,Q296,R296,S296,T296,U296,V296),6)&amp;"@",""))</f>
        <v/>
      </c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186" t="str">
        <f>IF(表格1[[#This Row],[中(LQ)]]="","",IF(表格1[[#This Row],[計分方式]]="4C+1X",SUM(AA296:AE296)+LARGE(AF296:AJ296,1)&amp;"@",""))</f>
        <v/>
      </c>
      <c r="X296" s="186" t="str">
        <f>IF(表格1[[#This Row],[中(LQ)]]="","",IF(表格1[[#This Row],[計分方式]]="4C+2X",SUM(AA296:AE296)+LARGE(AF296:AJ296,1)+LARGE(AF296:AJ296,2)&amp;"@",""))</f>
        <v/>
      </c>
      <c r="Y296" s="186" t="str">
        <f>IF(表格1[[#This Row],[中(LQ)]]="","",IF(表格1[[#This Row],[計分方式]]="Best5",LARGE((AB296,AC296,AD296,AE296,AF296,AG296,AH296,AI296,AJ296),1)+LARGE((AB296,AC296,AD296,AE296,AF296,AG296,AH296,AI296,AJ296),2)+LARGE((AB296,AC296,AD296,AE296,AF296,AG296,AH296,AI296,AJ296),3)+LARGE((AB296,AC296,AD296,AE296,AF296,AG296,AH296,AI296,AJ296),4)+LARGE((AB296,AC296,AD296,AE296,AF296,AG296,AH296,AI296,AJ296),5)&amp;"@",""))</f>
        <v/>
      </c>
      <c r="Z296" s="186" t="str">
        <f>IF(表格1[[#This Row],[中(LQ)]]="","",IF(表格1[[#This Row],[計分方式]]="Best6",LARGE((AB296,AC296,AD296,AE296,AF296,AG296,AH296,AI296,AJ296),1)+LARGE((AB296,AC296,AD296,AE296,AF296,AG296,AH296,AI296,AJ296),2)+LARGE((AB296,AC296,AD296,AE296,AF296,AG296,AH296,AI296,AJ296),3)+LARGE((AB296,AC296,AD296,AE296,AF296,AG296,AH296,AI296,AJ296),4)+LARGE((AB296,AC296,AD296,AE296,AF296,AG296,AH296,AI296,AJ296),5)+LARGE((AB296,AC296,AD296,AE296,AF296,AG296,AH296,AI296,AJ296),6)&amp;"@",""))</f>
        <v/>
      </c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52" t="s">
        <v>1136</v>
      </c>
    </row>
    <row r="297" spans="1:37" s="167" customFormat="1" ht="55.25" customHeight="1">
      <c r="A297" s="51" t="s">
        <v>1137</v>
      </c>
      <c r="B297" s="52" t="s">
        <v>1054</v>
      </c>
      <c r="C297" s="52" t="s">
        <v>1138</v>
      </c>
      <c r="D297" s="160" t="s">
        <v>1139</v>
      </c>
      <c r="E297" s="7" t="s">
        <v>73</v>
      </c>
      <c r="F297" s="7">
        <v>34</v>
      </c>
      <c r="G297" s="7" t="s">
        <v>361</v>
      </c>
      <c r="H297" s="7">
        <v>20</v>
      </c>
      <c r="I297" s="186" t="str">
        <f>IF(表格1[[#This Row],[中(M)]]="","",IF(表格1[[#This Row],[計分方式]]="4C+1X",SUM(M297:Q297)+LARGE(R297:V297,1)&amp;"@",""))</f>
        <v/>
      </c>
      <c r="J297" s="186" t="str">
        <f>IF(表格1[[#This Row],[中(M)]]="","",IF(表格1[[#This Row],[計分方式]]="4C+2X",SUM(M297:Q297)+LARGE(R297:W297,1)+LARGE(R297:W297,2)&amp;"@",""))</f>
        <v/>
      </c>
      <c r="K297" s="186" t="str">
        <f>IF(表格1[[#This Row],[中(M)]]="","",IF(表格1[[#This Row],[計分方式]]="Best5",LARGE((N297,O297,P297,Q297,R297,S297,T297,U297,V297),1)+LARGE((N297,O297,P297,Q297,R297,S297,T297,U297,V297),2)+LARGE((N297,O297,P297,Q297,R297,S297,T297,U297,V297),3)+LARGE((N297,O297,P297,Q297,R297,S297,T297,U297,V297),4)+LARGE((N297,O297,P297,Q297,R297,S297,T297,U297,V297),5)&amp;"@",""))</f>
        <v/>
      </c>
      <c r="L297" s="186" t="str">
        <f>IF(表格1[[#This Row],[中(M)]]="","",IF(表格1[[#This Row],[計分方式]]="Best6",LARGE((N297,O297,P297,Q297,R297,S297,T297,U297,V297),1)+LARGE((N297,O297,P297,Q297,R297,S297,T297,U297,V297),2)+LARGE((N297,O297,P297,Q297,R297,S297,T297,U297,V297),3)+LARGE((N297,O297,P297,Q297,R297,S297,T297,U297,V297),4)+LARGE((N297,O297,P297,Q297,R297,S297,T297,U297,V297),5)+LARGE((N297,O297,P297,Q297,R297,S297,T297,U297,V297),6)&amp;"@",""))</f>
        <v/>
      </c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186" t="str">
        <f>IF(表格1[[#This Row],[中(LQ)]]="","",IF(表格1[[#This Row],[計分方式]]="4C+1X",SUM(AA297:AE297)+LARGE(AF297:AJ297,1)&amp;"@",""))</f>
        <v/>
      </c>
      <c r="X297" s="186" t="str">
        <f>IF(表格1[[#This Row],[中(LQ)]]="","",IF(表格1[[#This Row],[計分方式]]="4C+2X",SUM(AA297:AE297)+LARGE(AF297:AJ297,1)+LARGE(AF297:AJ297,2)&amp;"@",""))</f>
        <v/>
      </c>
      <c r="Y297" s="186" t="str">
        <f>IF(表格1[[#This Row],[中(LQ)]]="","",IF(表格1[[#This Row],[計分方式]]="Best5",LARGE((AB297,AC297,AD297,AE297,AF297,AG297,AH297,AI297,AJ297),1)+LARGE((AB297,AC297,AD297,AE297,AF297,AG297,AH297,AI297,AJ297),2)+LARGE((AB297,AC297,AD297,AE297,AF297,AG297,AH297,AI297,AJ297),3)+LARGE((AB297,AC297,AD297,AE297,AF297,AG297,AH297,AI297,AJ297),4)+LARGE((AB297,AC297,AD297,AE297,AF297,AG297,AH297,AI297,AJ297),5)&amp;"@",""))</f>
        <v/>
      </c>
      <c r="Z297" s="186" t="str">
        <f>IF(表格1[[#This Row],[中(LQ)]]="","",IF(表格1[[#This Row],[計分方式]]="Best6",LARGE((AB297,AC297,AD297,AE297,AF297,AG297,AH297,AI297,AJ297),1)+LARGE((AB297,AC297,AD297,AE297,AF297,AG297,AH297,AI297,AJ297),2)+LARGE((AB297,AC297,AD297,AE297,AF297,AG297,AH297,AI297,AJ297),3)+LARGE((AB297,AC297,AD297,AE297,AF297,AG297,AH297,AI297,AJ297),4)+LARGE((AB297,AC297,AD297,AE297,AF297,AG297,AH297,AI297,AJ297),5)+LARGE((AB297,AC297,AD297,AE297,AF297,AG297,AH297,AI297,AJ297),6)&amp;"@",""))</f>
        <v/>
      </c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52" t="s">
        <v>1140</v>
      </c>
    </row>
    <row r="298" spans="1:37" s="177" customFormat="1" ht="55.25" customHeight="1">
      <c r="A298" s="51" t="s">
        <v>1141</v>
      </c>
      <c r="B298" s="52" t="s">
        <v>1054</v>
      </c>
      <c r="C298" s="52" t="s">
        <v>1142</v>
      </c>
      <c r="D298" s="160" t="s">
        <v>1143</v>
      </c>
      <c r="E298" s="7" t="s">
        <v>73</v>
      </c>
      <c r="F298" s="7">
        <v>20</v>
      </c>
      <c r="G298" s="7" t="s">
        <v>361</v>
      </c>
      <c r="H298" s="7">
        <v>21</v>
      </c>
      <c r="I298" s="186" t="str">
        <f>IF(表格1[[#This Row],[中(M)]]="","",IF(表格1[[#This Row],[計分方式]]="4C+1X",SUM(M298:Q298)+LARGE(R298:V298,1)&amp;"@",""))</f>
        <v/>
      </c>
      <c r="J298" s="186" t="str">
        <f>IF(表格1[[#This Row],[中(M)]]="","",IF(表格1[[#This Row],[計分方式]]="4C+2X",SUM(M298:Q298)+LARGE(R298:W298,1)+LARGE(R298:W298,2)&amp;"@",""))</f>
        <v/>
      </c>
      <c r="K298" s="186" t="str">
        <f>IF(表格1[[#This Row],[中(M)]]="","",IF(表格1[[#This Row],[計分方式]]="Best5",LARGE((N298,O298,P298,Q298,R298,S298,T298,U298,V298),1)+LARGE((N298,O298,P298,Q298,R298,S298,T298,U298,V298),2)+LARGE((N298,O298,P298,Q298,R298,S298,T298,U298,V298),3)+LARGE((N298,O298,P298,Q298,R298,S298,T298,U298,V298),4)+LARGE((N298,O298,P298,Q298,R298,S298,T298,U298,V298),5)&amp;"@",""))</f>
        <v/>
      </c>
      <c r="L298" s="186" t="str">
        <f>IF(表格1[[#This Row],[中(M)]]="","",IF(表格1[[#This Row],[計分方式]]="Best6",LARGE((N298,O298,P298,Q298,R298,S298,T298,U298,V298),1)+LARGE((N298,O298,P298,Q298,R298,S298,T298,U298,V298),2)+LARGE((N298,O298,P298,Q298,R298,S298,T298,U298,V298),3)+LARGE((N298,O298,P298,Q298,R298,S298,T298,U298,V298),4)+LARGE((N298,O298,P298,Q298,R298,S298,T298,U298,V298),5)+LARGE((N298,O298,P298,Q298,R298,S298,T298,U298,V298),6)&amp;"@",""))</f>
        <v/>
      </c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186" t="str">
        <f>IF(表格1[[#This Row],[中(LQ)]]="","",IF(表格1[[#This Row],[計分方式]]="4C+1X",SUM(AA298:AE298)+LARGE(AF298:AJ298,1)&amp;"@",""))</f>
        <v/>
      </c>
      <c r="X298" s="186" t="str">
        <f>IF(表格1[[#This Row],[中(LQ)]]="","",IF(表格1[[#This Row],[計分方式]]="4C+2X",SUM(AA298:AE298)+LARGE(AF298:AJ298,1)+LARGE(AF298:AJ298,2)&amp;"@",""))</f>
        <v/>
      </c>
      <c r="Y298" s="186" t="str">
        <f>IF(表格1[[#This Row],[中(LQ)]]="","",IF(表格1[[#This Row],[計分方式]]="Best5",LARGE((AB298,AC298,AD298,AE298,AF298,AG298,AH298,AI298,AJ298),1)+LARGE((AB298,AC298,AD298,AE298,AF298,AG298,AH298,AI298,AJ298),2)+LARGE((AB298,AC298,AD298,AE298,AF298,AG298,AH298,AI298,AJ298),3)+LARGE((AB298,AC298,AD298,AE298,AF298,AG298,AH298,AI298,AJ298),4)+LARGE((AB298,AC298,AD298,AE298,AF298,AG298,AH298,AI298,AJ298),5)&amp;"@",""))</f>
        <v/>
      </c>
      <c r="Z298" s="186" t="str">
        <f>IF(表格1[[#This Row],[中(LQ)]]="","",IF(表格1[[#This Row],[計分方式]]="Best6",LARGE((AB298,AC298,AD298,AE298,AF298,AG298,AH298,AI298,AJ298),1)+LARGE((AB298,AC298,AD298,AE298,AF298,AG298,AH298,AI298,AJ298),2)+LARGE((AB298,AC298,AD298,AE298,AF298,AG298,AH298,AI298,AJ298),3)+LARGE((AB298,AC298,AD298,AE298,AF298,AG298,AH298,AI298,AJ298),4)+LARGE((AB298,AC298,AD298,AE298,AF298,AG298,AH298,AI298,AJ298),5)+LARGE((AB298,AC298,AD298,AE298,AF298,AG298,AH298,AI298,AJ298),6)&amp;"@",""))</f>
        <v/>
      </c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166" t="s">
        <v>1144</v>
      </c>
    </row>
    <row r="299" spans="1:37" s="177" customFormat="1" ht="55.25" customHeight="1">
      <c r="A299" s="59" t="s">
        <v>1145</v>
      </c>
      <c r="B299" s="53" t="s">
        <v>1146</v>
      </c>
      <c r="C299" s="53" t="s">
        <v>1147</v>
      </c>
      <c r="D299" s="64" t="s">
        <v>1117</v>
      </c>
      <c r="E299" s="188" t="s">
        <v>74</v>
      </c>
      <c r="F299" s="188">
        <v>85</v>
      </c>
      <c r="G299" s="188" t="s">
        <v>1148</v>
      </c>
      <c r="H299" s="188"/>
      <c r="I299" s="189" t="str">
        <f>IF(表格1[[#This Row],[中(M)]]="","",IF(表格1[[#This Row],[計分方式]]="4C+1X",SUM(M299:Q299)+LARGE(R299:V299,1)&amp;"@",""))</f>
        <v/>
      </c>
      <c r="J299" s="189" t="str">
        <f>IF(表格1[[#This Row],[中(M)]]="","",IF(表格1[[#This Row],[計分方式]]="4C+2X",SUM(M299:Q299)+LARGE(R299:W299,1)+LARGE(R299:W299,2)&amp;"@",""))</f>
        <v/>
      </c>
      <c r="K299" s="189" t="str">
        <f>IF(表格1[[#This Row],[中(M)]]="","",IF(表格1[[#This Row],[計分方式]]="Best5",LARGE((N299,O299,P299,Q299,R299,S299,T299,U299,V299),1)+LARGE((N299,O299,P299,Q299,R299,S299,T299,U299,V299),2)+LARGE((N299,O299,P299,Q299,R299,S299,T299,U299,V299),3)+LARGE((N299,O299,P299,Q299,R299,S299,T299,U299,V299),4)+LARGE((N299,O299,P299,Q299,R299,S299,T299,U299,V299),5)&amp;"@",""))</f>
        <v/>
      </c>
      <c r="L299" s="189" t="str">
        <f>IF(表格1[[#This Row],[中(M)]]="","",IF(表格1[[#This Row],[計分方式]]="Best6",LARGE((N299,O299,P299,Q299,R299,S299,T299,U299,V299),1)+LARGE((N299,O299,P299,Q299,R299,S299,T299,U299,V299),2)+LARGE((N299,O299,P299,Q299,R299,S299,T299,U299,V299),3)+LARGE((N299,O299,P299,Q299,R299,S299,T299,U299,V299),4)+LARGE((N299,O299,P299,Q299,R299,S299,T299,U299,V299),5)+LARGE((N299,O299,P299,Q299,R299,S299,T299,U299,V299),6)&amp;"@",""))</f>
        <v/>
      </c>
      <c r="M299" s="188">
        <v>16</v>
      </c>
      <c r="N299" s="188"/>
      <c r="O299" s="188"/>
      <c r="P299" s="188"/>
      <c r="Q299" s="188"/>
      <c r="R299" s="188"/>
      <c r="S299" s="188"/>
      <c r="T299" s="188"/>
      <c r="U299" s="188"/>
      <c r="V299" s="188"/>
      <c r="W299" s="189" t="str">
        <f>IF(表格1[[#This Row],[中(LQ)]]="","",IF(表格1[[#This Row],[計分方式]]="4C+1X",SUM(AA299:AE299)+LARGE(AF299:AJ299,1)&amp;"@",""))</f>
        <v/>
      </c>
      <c r="X299" s="189" t="str">
        <f>IF(表格1[[#This Row],[中(LQ)]]="","",IF(表格1[[#This Row],[計分方式]]="4C+2X",SUM(AA299:AE299)+LARGE(AF299:AJ299,1)+LARGE(AF299:AJ299,2)&amp;"@",""))</f>
        <v/>
      </c>
      <c r="Y299" s="189" t="str">
        <f>IF(表格1[[#This Row],[中(LQ)]]="","",IF(表格1[[#This Row],[計分方式]]="Best5",LARGE((AB299,AC299,AD299,AE299,AF299,AG299,AH299,AI299,AJ299),1)+LARGE((AB299,AC299,AD299,AE299,AF299,AG299,AH299,AI299,AJ299),2)+LARGE((AB299,AC299,AD299,AE299,AF299,AG299,AH299,AI299,AJ299),3)+LARGE((AB299,AC299,AD299,AE299,AF299,AG299,AH299,AI299,AJ299),4)+LARGE((AB299,AC299,AD299,AE299,AF299,AG299,AH299,AI299,AJ299),5)&amp;"@",""))</f>
        <v/>
      </c>
      <c r="Z299" s="189" t="str">
        <f>IF(表格1[[#This Row],[中(LQ)]]="","",IF(表格1[[#This Row],[計分方式]]="Best6",LARGE((AB299,AC299,AD299,AE299,AF299,AG299,AH299,AI299,AJ299),1)+LARGE((AB299,AC299,AD299,AE299,AF299,AG299,AH299,AI299,AJ299),2)+LARGE((AB299,AC299,AD299,AE299,AF299,AG299,AH299,AI299,AJ299),3)+LARGE((AB299,AC299,AD299,AE299,AF299,AG299,AH299,AI299,AJ299),4)+LARGE((AB299,AC299,AD299,AE299,AF299,AG299,AH299,AI299,AJ299),5)+LARGE((AB299,AC299,AD299,AE299,AF299,AG299,AH299,AI299,AJ299),6)&amp;"@",""))</f>
        <v/>
      </c>
      <c r="AA299" s="188">
        <v>15</v>
      </c>
      <c r="AB299" s="188"/>
      <c r="AC299" s="188"/>
      <c r="AD299" s="188"/>
      <c r="AE299" s="188"/>
      <c r="AF299" s="188"/>
      <c r="AG299" s="188"/>
      <c r="AH299" s="188"/>
      <c r="AI299" s="188"/>
      <c r="AJ299" s="188"/>
      <c r="AK299" s="53" t="s">
        <v>464</v>
      </c>
    </row>
    <row r="300" spans="1:37" s="177" customFormat="1" ht="55.25" customHeight="1">
      <c r="A300" s="59" t="s">
        <v>1149</v>
      </c>
      <c r="B300" s="53" t="s">
        <v>1146</v>
      </c>
      <c r="C300" s="53" t="s">
        <v>1150</v>
      </c>
      <c r="D300" s="64" t="s">
        <v>1151</v>
      </c>
      <c r="E300" s="188" t="s">
        <v>74</v>
      </c>
      <c r="F300" s="188">
        <v>25</v>
      </c>
      <c r="G300" s="188" t="s">
        <v>1148</v>
      </c>
      <c r="H300" s="188"/>
      <c r="I300" s="189" t="str">
        <f>IF(表格1[[#This Row],[中(M)]]="","",IF(表格1[[#This Row],[計分方式]]="4C+1X",SUM(M300:Q300)+LARGE(R300:V300,1)&amp;"@",""))</f>
        <v/>
      </c>
      <c r="J300" s="189" t="str">
        <f>IF(表格1[[#This Row],[中(M)]]="","",IF(表格1[[#This Row],[計分方式]]="4C+2X",SUM(M300:Q300)+LARGE(R300:W300,1)+LARGE(R300:W300,2)&amp;"@",""))</f>
        <v/>
      </c>
      <c r="K300" s="189" t="str">
        <f>IF(表格1[[#This Row],[中(M)]]="","",IF(表格1[[#This Row],[計分方式]]="Best5",LARGE((N300,O300,P300,Q300,R300,S300,T300,U300,V300),1)+LARGE((N300,O300,P300,Q300,R300,S300,T300,U300,V300),2)+LARGE((N300,O300,P300,Q300,R300,S300,T300,U300,V300),3)+LARGE((N300,O300,P300,Q300,R300,S300,T300,U300,V300),4)+LARGE((N300,O300,P300,Q300,R300,S300,T300,U300,V300),5)&amp;"@",""))</f>
        <v/>
      </c>
      <c r="L300" s="189" t="str">
        <f>IF(表格1[[#This Row],[中(M)]]="","",IF(表格1[[#This Row],[計分方式]]="Best6",LARGE((N300,O300,P300,Q300,R300,S300,T300,U300,V300),1)+LARGE((N300,O300,P300,Q300,R300,S300,T300,U300,V300),2)+LARGE((N300,O300,P300,Q300,R300,S300,T300,U300,V300),3)+LARGE((N300,O300,P300,Q300,R300,S300,T300,U300,V300),4)+LARGE((N300,O300,P300,Q300,R300,S300,T300,U300,V300),5)+LARGE((N300,O300,P300,Q300,R300,S300,T300,U300,V300),6)&amp;"@",""))</f>
        <v/>
      </c>
      <c r="M300" s="188">
        <v>17</v>
      </c>
      <c r="N300" s="188"/>
      <c r="O300" s="188"/>
      <c r="P300" s="188"/>
      <c r="Q300" s="188"/>
      <c r="R300" s="188"/>
      <c r="S300" s="188"/>
      <c r="T300" s="188"/>
      <c r="U300" s="188"/>
      <c r="V300" s="188"/>
      <c r="W300" s="189" t="str">
        <f>IF(表格1[[#This Row],[中(LQ)]]="","",IF(表格1[[#This Row],[計分方式]]="4C+1X",SUM(AA300:AE300)+LARGE(AF300:AJ300,1)&amp;"@",""))</f>
        <v/>
      </c>
      <c r="X300" s="189" t="str">
        <f>IF(表格1[[#This Row],[中(LQ)]]="","",IF(表格1[[#This Row],[計分方式]]="4C+2X",SUM(AA300:AE300)+LARGE(AF300:AJ300,1)+LARGE(AF300:AJ300,2)&amp;"@",""))</f>
        <v/>
      </c>
      <c r="Y300" s="189" t="str">
        <f>IF(表格1[[#This Row],[中(LQ)]]="","",IF(表格1[[#This Row],[計分方式]]="Best5",LARGE((AB300,AC300,AD300,AE300,AF300,AG300,AH300,AI300,AJ300),1)+LARGE((AB300,AC300,AD300,AE300,AF300,AG300,AH300,AI300,AJ300),2)+LARGE((AB300,AC300,AD300,AE300,AF300,AG300,AH300,AI300,AJ300),3)+LARGE((AB300,AC300,AD300,AE300,AF300,AG300,AH300,AI300,AJ300),4)+LARGE((AB300,AC300,AD300,AE300,AF300,AG300,AH300,AI300,AJ300),5)&amp;"@",""))</f>
        <v/>
      </c>
      <c r="Z300" s="189" t="str">
        <f>IF(表格1[[#This Row],[中(LQ)]]="","",IF(表格1[[#This Row],[計分方式]]="Best6",LARGE((AB300,AC300,AD300,AE300,AF300,AG300,AH300,AI300,AJ300),1)+LARGE((AB300,AC300,AD300,AE300,AF300,AG300,AH300,AI300,AJ300),2)+LARGE((AB300,AC300,AD300,AE300,AF300,AG300,AH300,AI300,AJ300),3)+LARGE((AB300,AC300,AD300,AE300,AF300,AG300,AH300,AI300,AJ300),4)+LARGE((AB300,AC300,AD300,AE300,AF300,AG300,AH300,AI300,AJ300),5)+LARGE((AB300,AC300,AD300,AE300,AF300,AG300,AH300,AI300,AJ300),6)&amp;"@",""))</f>
        <v/>
      </c>
      <c r="AA300" s="188">
        <v>16</v>
      </c>
      <c r="AB300" s="188"/>
      <c r="AC300" s="188"/>
      <c r="AD300" s="188"/>
      <c r="AE300" s="188"/>
      <c r="AF300" s="188"/>
      <c r="AG300" s="188"/>
      <c r="AH300" s="188"/>
      <c r="AI300" s="188"/>
      <c r="AJ300" s="188"/>
      <c r="AK300" s="53" t="s">
        <v>464</v>
      </c>
    </row>
    <row r="301" spans="1:37" s="177" customFormat="1" ht="55.25" customHeight="1">
      <c r="A301" s="59" t="s">
        <v>1152</v>
      </c>
      <c r="B301" s="53" t="s">
        <v>1146</v>
      </c>
      <c r="C301" s="53" t="s">
        <v>1153</v>
      </c>
      <c r="D301" s="64" t="s">
        <v>1154</v>
      </c>
      <c r="E301" s="188" t="s">
        <v>74</v>
      </c>
      <c r="F301" s="188">
        <v>30</v>
      </c>
      <c r="G301" s="188" t="s">
        <v>1148</v>
      </c>
      <c r="H301" s="188"/>
      <c r="I301" s="189" t="str">
        <f>IF(表格1[[#This Row],[中(M)]]="","",IF(表格1[[#This Row],[計分方式]]="4C+1X",SUM(M301:Q301)+LARGE(R301:V301,1)&amp;"@",""))</f>
        <v/>
      </c>
      <c r="J301" s="189" t="str">
        <f>IF(表格1[[#This Row],[中(M)]]="","",IF(表格1[[#This Row],[計分方式]]="4C+2X",SUM(M301:Q301)+LARGE(R301:W301,1)+LARGE(R301:W301,2)&amp;"@",""))</f>
        <v/>
      </c>
      <c r="K301" s="189" t="str">
        <f>IF(表格1[[#This Row],[中(M)]]="","",IF(表格1[[#This Row],[計分方式]]="Best5",LARGE((N301,O301,P301,Q301,R301,S301,T301,U301,V301),1)+LARGE((N301,O301,P301,Q301,R301,S301,T301,U301,V301),2)+LARGE((N301,O301,P301,Q301,R301,S301,T301,U301,V301),3)+LARGE((N301,O301,P301,Q301,R301,S301,T301,U301,V301),4)+LARGE((N301,O301,P301,Q301,R301,S301,T301,U301,V301),5)&amp;"@",""))</f>
        <v/>
      </c>
      <c r="L301" s="189" t="str">
        <f>IF(表格1[[#This Row],[中(M)]]="","",IF(表格1[[#This Row],[計分方式]]="Best6",LARGE((N301,O301,P301,Q301,R301,S301,T301,U301,V301),1)+LARGE((N301,O301,P301,Q301,R301,S301,T301,U301,V301),2)+LARGE((N301,O301,P301,Q301,R301,S301,T301,U301,V301),3)+LARGE((N301,O301,P301,Q301,R301,S301,T301,U301,V301),4)+LARGE((N301,O301,P301,Q301,R301,S301,T301,U301,V301),5)+LARGE((N301,O301,P301,Q301,R301,S301,T301,U301,V301),6)&amp;"@",""))</f>
        <v/>
      </c>
      <c r="M301" s="188">
        <v>17</v>
      </c>
      <c r="N301" s="188"/>
      <c r="O301" s="188"/>
      <c r="P301" s="188"/>
      <c r="Q301" s="188"/>
      <c r="R301" s="188"/>
      <c r="S301" s="188"/>
      <c r="T301" s="188"/>
      <c r="U301" s="188"/>
      <c r="V301" s="188"/>
      <c r="W301" s="189" t="str">
        <f>IF(表格1[[#This Row],[中(LQ)]]="","",IF(表格1[[#This Row],[計分方式]]="4C+1X",SUM(AA301:AE301)+LARGE(AF301:AJ301,1)&amp;"@",""))</f>
        <v/>
      </c>
      <c r="X301" s="189" t="str">
        <f>IF(表格1[[#This Row],[中(LQ)]]="","",IF(表格1[[#This Row],[計分方式]]="4C+2X",SUM(AA301:AE301)+LARGE(AF301:AJ301,1)+LARGE(AF301:AJ301,2)&amp;"@",""))</f>
        <v/>
      </c>
      <c r="Y301" s="189" t="str">
        <f>IF(表格1[[#This Row],[中(LQ)]]="","",IF(表格1[[#This Row],[計分方式]]="Best5",LARGE((AB301,AC301,AD301,AE301,AF301,AG301,AH301,AI301,AJ301),1)+LARGE((AB301,AC301,AD301,AE301,AF301,AG301,AH301,AI301,AJ301),2)+LARGE((AB301,AC301,AD301,AE301,AF301,AG301,AH301,AI301,AJ301),3)+LARGE((AB301,AC301,AD301,AE301,AF301,AG301,AH301,AI301,AJ301),4)+LARGE((AB301,AC301,AD301,AE301,AF301,AG301,AH301,AI301,AJ301),5)&amp;"@",""))</f>
        <v/>
      </c>
      <c r="Z301" s="189" t="str">
        <f>IF(表格1[[#This Row],[中(LQ)]]="","",IF(表格1[[#This Row],[計分方式]]="Best6",LARGE((AB301,AC301,AD301,AE301,AF301,AG301,AH301,AI301,AJ301),1)+LARGE((AB301,AC301,AD301,AE301,AF301,AG301,AH301,AI301,AJ301),2)+LARGE((AB301,AC301,AD301,AE301,AF301,AG301,AH301,AI301,AJ301),3)+LARGE((AB301,AC301,AD301,AE301,AF301,AG301,AH301,AI301,AJ301),4)+LARGE((AB301,AC301,AD301,AE301,AF301,AG301,AH301,AI301,AJ301),5)+LARGE((AB301,AC301,AD301,AE301,AF301,AG301,AH301,AI301,AJ301),6)&amp;"@",""))</f>
        <v/>
      </c>
      <c r="AA301" s="188">
        <v>16</v>
      </c>
      <c r="AB301" s="188"/>
      <c r="AC301" s="188"/>
      <c r="AD301" s="188"/>
      <c r="AE301" s="188"/>
      <c r="AF301" s="188"/>
      <c r="AG301" s="188"/>
      <c r="AH301" s="188"/>
      <c r="AI301" s="188"/>
      <c r="AJ301" s="188"/>
      <c r="AK301" s="53" t="s">
        <v>464</v>
      </c>
    </row>
    <row r="302" spans="1:37" s="177" customFormat="1" ht="55.25" customHeight="1">
      <c r="A302" s="59" t="s">
        <v>1155</v>
      </c>
      <c r="B302" s="53" t="s">
        <v>1146</v>
      </c>
      <c r="C302" s="53" t="s">
        <v>1156</v>
      </c>
      <c r="D302" s="64" t="s">
        <v>1157</v>
      </c>
      <c r="E302" s="188" t="s">
        <v>74</v>
      </c>
      <c r="F302" s="188">
        <v>20</v>
      </c>
      <c r="G302" s="188" t="s">
        <v>1148</v>
      </c>
      <c r="H302" s="188"/>
      <c r="I302" s="189" t="str">
        <f>IF(表格1[[#This Row],[中(M)]]="","",IF(表格1[[#This Row],[計分方式]]="4C+1X",SUM(M302:Q302)+LARGE(R302:V302,1)&amp;"@",""))</f>
        <v/>
      </c>
      <c r="J302" s="189" t="str">
        <f>IF(表格1[[#This Row],[中(M)]]="","",IF(表格1[[#This Row],[計分方式]]="4C+2X",SUM(M302:Q302)+LARGE(R302:W302,1)+LARGE(R302:W302,2)&amp;"@",""))</f>
        <v/>
      </c>
      <c r="K302" s="189" t="str">
        <f>IF(表格1[[#This Row],[中(M)]]="","",IF(表格1[[#This Row],[計分方式]]="Best5",LARGE((N302,O302,P302,Q302,R302,S302,T302,U302,V302),1)+LARGE((N302,O302,P302,Q302,R302,S302,T302,U302,V302),2)+LARGE((N302,O302,P302,Q302,R302,S302,T302,U302,V302),3)+LARGE((N302,O302,P302,Q302,R302,S302,T302,U302,V302),4)+LARGE((N302,O302,P302,Q302,R302,S302,T302,U302,V302),5)&amp;"@",""))</f>
        <v/>
      </c>
      <c r="L302" s="189" t="str">
        <f>IF(表格1[[#This Row],[中(M)]]="","",IF(表格1[[#This Row],[計分方式]]="Best6",LARGE((N302,O302,P302,Q302,R302,S302,T302,U302,V302),1)+LARGE((N302,O302,P302,Q302,R302,S302,T302,U302,V302),2)+LARGE((N302,O302,P302,Q302,R302,S302,T302,U302,V302),3)+LARGE((N302,O302,P302,Q302,R302,S302,T302,U302,V302),4)+LARGE((N302,O302,P302,Q302,R302,S302,T302,U302,V302),5)+LARGE((N302,O302,P302,Q302,R302,S302,T302,U302,V302),6)&amp;"@",""))</f>
        <v/>
      </c>
      <c r="M302" s="188">
        <v>16</v>
      </c>
      <c r="N302" s="188"/>
      <c r="O302" s="188"/>
      <c r="P302" s="188"/>
      <c r="Q302" s="188"/>
      <c r="R302" s="188"/>
      <c r="S302" s="188"/>
      <c r="T302" s="188"/>
      <c r="U302" s="188"/>
      <c r="V302" s="188"/>
      <c r="W302" s="189" t="str">
        <f>IF(表格1[[#This Row],[中(LQ)]]="","",IF(表格1[[#This Row],[計分方式]]="4C+1X",SUM(AA302:AE302)+LARGE(AF302:AJ302,1)&amp;"@",""))</f>
        <v/>
      </c>
      <c r="X302" s="189" t="str">
        <f>IF(表格1[[#This Row],[中(LQ)]]="","",IF(表格1[[#This Row],[計分方式]]="4C+2X",SUM(AA302:AE302)+LARGE(AF302:AJ302,1)+LARGE(AF302:AJ302,2)&amp;"@",""))</f>
        <v/>
      </c>
      <c r="Y302" s="189" t="str">
        <f>IF(表格1[[#This Row],[中(LQ)]]="","",IF(表格1[[#This Row],[計分方式]]="Best5",LARGE((AB302,AC302,AD302,AE302,AF302,AG302,AH302,AI302,AJ302),1)+LARGE((AB302,AC302,AD302,AE302,AF302,AG302,AH302,AI302,AJ302),2)+LARGE((AB302,AC302,AD302,AE302,AF302,AG302,AH302,AI302,AJ302),3)+LARGE((AB302,AC302,AD302,AE302,AF302,AG302,AH302,AI302,AJ302),4)+LARGE((AB302,AC302,AD302,AE302,AF302,AG302,AH302,AI302,AJ302),5)&amp;"@",""))</f>
        <v/>
      </c>
      <c r="Z302" s="189" t="str">
        <f>IF(表格1[[#This Row],[中(LQ)]]="","",IF(表格1[[#This Row],[計分方式]]="Best6",LARGE((AB302,AC302,AD302,AE302,AF302,AG302,AH302,AI302,AJ302),1)+LARGE((AB302,AC302,AD302,AE302,AF302,AG302,AH302,AI302,AJ302),2)+LARGE((AB302,AC302,AD302,AE302,AF302,AG302,AH302,AI302,AJ302),3)+LARGE((AB302,AC302,AD302,AE302,AF302,AG302,AH302,AI302,AJ302),4)+LARGE((AB302,AC302,AD302,AE302,AF302,AG302,AH302,AI302,AJ302),5)+LARGE((AB302,AC302,AD302,AE302,AF302,AG302,AH302,AI302,AJ302),6)&amp;"@",""))</f>
        <v/>
      </c>
      <c r="AA302" s="188">
        <v>16</v>
      </c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53" t="s">
        <v>464</v>
      </c>
    </row>
    <row r="303" spans="1:37" s="177" customFormat="1" ht="55.25" customHeight="1">
      <c r="A303" s="59" t="s">
        <v>1158</v>
      </c>
      <c r="B303" s="53" t="s">
        <v>1146</v>
      </c>
      <c r="C303" s="53" t="s">
        <v>1159</v>
      </c>
      <c r="D303" s="64" t="s">
        <v>1160</v>
      </c>
      <c r="E303" s="188" t="s">
        <v>74</v>
      </c>
      <c r="F303" s="188">
        <v>15</v>
      </c>
      <c r="G303" s="188" t="s">
        <v>1148</v>
      </c>
      <c r="H303" s="188"/>
      <c r="I303" s="189" t="str">
        <f>IF(表格1[[#This Row],[中(M)]]="","",IF(表格1[[#This Row],[計分方式]]="4C+1X",SUM(M303:Q303)+LARGE(R303:V303,1)&amp;"@",""))</f>
        <v/>
      </c>
      <c r="J303" s="189" t="str">
        <f>IF(表格1[[#This Row],[中(M)]]="","",IF(表格1[[#This Row],[計分方式]]="4C+2X",SUM(M303:Q303)+LARGE(R303:W303,1)+LARGE(R303:W303,2)&amp;"@",""))</f>
        <v/>
      </c>
      <c r="K303" s="189" t="str">
        <f>IF(表格1[[#This Row],[中(M)]]="","",IF(表格1[[#This Row],[計分方式]]="Best5",LARGE((N303,O303,P303,Q303,R303,S303,T303,U303,V303),1)+LARGE((N303,O303,P303,Q303,R303,S303,T303,U303,V303),2)+LARGE((N303,O303,P303,Q303,R303,S303,T303,U303,V303),3)+LARGE((N303,O303,P303,Q303,R303,S303,T303,U303,V303),4)+LARGE((N303,O303,P303,Q303,R303,S303,T303,U303,V303),5)&amp;"@",""))</f>
        <v/>
      </c>
      <c r="L303" s="189" t="str">
        <f>IF(表格1[[#This Row],[中(M)]]="","",IF(表格1[[#This Row],[計分方式]]="Best6",LARGE((N303,O303,P303,Q303,R303,S303,T303,U303,V303),1)+LARGE((N303,O303,P303,Q303,R303,S303,T303,U303,V303),2)+LARGE((N303,O303,P303,Q303,R303,S303,T303,U303,V303),3)+LARGE((N303,O303,P303,Q303,R303,S303,T303,U303,V303),4)+LARGE((N303,O303,P303,Q303,R303,S303,T303,U303,V303),5)+LARGE((N303,O303,P303,Q303,R303,S303,T303,U303,V303),6)&amp;"@",""))</f>
        <v/>
      </c>
      <c r="M303" s="188">
        <v>16</v>
      </c>
      <c r="N303" s="188"/>
      <c r="O303" s="188"/>
      <c r="P303" s="188"/>
      <c r="Q303" s="188"/>
      <c r="R303" s="188"/>
      <c r="S303" s="188"/>
      <c r="T303" s="188"/>
      <c r="U303" s="188"/>
      <c r="V303" s="188"/>
      <c r="W303" s="189" t="str">
        <f>IF(表格1[[#This Row],[中(LQ)]]="","",IF(表格1[[#This Row],[計分方式]]="4C+1X",SUM(AA303:AE303)+LARGE(AF303:AJ303,1)&amp;"@",""))</f>
        <v/>
      </c>
      <c r="X303" s="189" t="str">
        <f>IF(表格1[[#This Row],[中(LQ)]]="","",IF(表格1[[#This Row],[計分方式]]="4C+2X",SUM(AA303:AE303)+LARGE(AF303:AJ303,1)+LARGE(AF303:AJ303,2)&amp;"@",""))</f>
        <v/>
      </c>
      <c r="Y303" s="189" t="str">
        <f>IF(表格1[[#This Row],[中(LQ)]]="","",IF(表格1[[#This Row],[計分方式]]="Best5",LARGE((AB303,AC303,AD303,AE303,AF303,AG303,AH303,AI303,AJ303),1)+LARGE((AB303,AC303,AD303,AE303,AF303,AG303,AH303,AI303,AJ303),2)+LARGE((AB303,AC303,AD303,AE303,AF303,AG303,AH303,AI303,AJ303),3)+LARGE((AB303,AC303,AD303,AE303,AF303,AG303,AH303,AI303,AJ303),4)+LARGE((AB303,AC303,AD303,AE303,AF303,AG303,AH303,AI303,AJ303),5)&amp;"@",""))</f>
        <v/>
      </c>
      <c r="Z303" s="189" t="str">
        <f>IF(表格1[[#This Row],[中(LQ)]]="","",IF(表格1[[#This Row],[計分方式]]="Best6",LARGE((AB303,AC303,AD303,AE303,AF303,AG303,AH303,AI303,AJ303),1)+LARGE((AB303,AC303,AD303,AE303,AF303,AG303,AH303,AI303,AJ303),2)+LARGE((AB303,AC303,AD303,AE303,AF303,AG303,AH303,AI303,AJ303),3)+LARGE((AB303,AC303,AD303,AE303,AF303,AG303,AH303,AI303,AJ303),4)+LARGE((AB303,AC303,AD303,AE303,AF303,AG303,AH303,AI303,AJ303),5)+LARGE((AB303,AC303,AD303,AE303,AF303,AG303,AH303,AI303,AJ303),6)&amp;"@",""))</f>
        <v/>
      </c>
      <c r="AA303" s="188">
        <v>15</v>
      </c>
      <c r="AB303" s="188"/>
      <c r="AC303" s="188"/>
      <c r="AD303" s="188"/>
      <c r="AE303" s="188"/>
      <c r="AF303" s="188"/>
      <c r="AG303" s="188"/>
      <c r="AH303" s="188"/>
      <c r="AI303" s="188"/>
      <c r="AJ303" s="188"/>
      <c r="AK303" s="53" t="s">
        <v>464</v>
      </c>
    </row>
    <row r="304" spans="1:37" s="177" customFormat="1" ht="55.25" customHeight="1">
      <c r="A304" s="59" t="s">
        <v>1161</v>
      </c>
      <c r="B304" s="53" t="s">
        <v>1146</v>
      </c>
      <c r="C304" s="53" t="s">
        <v>1162</v>
      </c>
      <c r="D304" s="64" t="s">
        <v>1163</v>
      </c>
      <c r="E304" s="188" t="s">
        <v>74</v>
      </c>
      <c r="F304" s="188">
        <v>20</v>
      </c>
      <c r="G304" s="188" t="s">
        <v>1148</v>
      </c>
      <c r="H304" s="188"/>
      <c r="I304" s="189" t="str">
        <f>IF(表格1[[#This Row],[中(M)]]="","",IF(表格1[[#This Row],[計分方式]]="4C+1X",SUM(M304:Q304)+LARGE(R304:V304,1)&amp;"@",""))</f>
        <v/>
      </c>
      <c r="J304" s="189" t="str">
        <f>IF(表格1[[#This Row],[中(M)]]="","",IF(表格1[[#This Row],[計分方式]]="4C+2X",SUM(M304:Q304)+LARGE(R304:W304,1)+LARGE(R304:W304,2)&amp;"@",""))</f>
        <v/>
      </c>
      <c r="K304" s="189" t="str">
        <f>IF(表格1[[#This Row],[中(M)]]="","",IF(表格1[[#This Row],[計分方式]]="Best5",LARGE((N304,O304,P304,Q304,R304,S304,T304,U304,V304),1)+LARGE((N304,O304,P304,Q304,R304,S304,T304,U304,V304),2)+LARGE((N304,O304,P304,Q304,R304,S304,T304,U304,V304),3)+LARGE((N304,O304,P304,Q304,R304,S304,T304,U304,V304),4)+LARGE((N304,O304,P304,Q304,R304,S304,T304,U304,V304),5)&amp;"@",""))</f>
        <v/>
      </c>
      <c r="L304" s="189" t="str">
        <f>IF(表格1[[#This Row],[中(M)]]="","",IF(表格1[[#This Row],[計分方式]]="Best6",LARGE((N304,O304,P304,Q304,R304,S304,T304,U304,V304),1)+LARGE((N304,O304,P304,Q304,R304,S304,T304,U304,V304),2)+LARGE((N304,O304,P304,Q304,R304,S304,T304,U304,V304),3)+LARGE((N304,O304,P304,Q304,R304,S304,T304,U304,V304),4)+LARGE((N304,O304,P304,Q304,R304,S304,T304,U304,V304),5)+LARGE((N304,O304,P304,Q304,R304,S304,T304,U304,V304),6)&amp;"@",""))</f>
        <v/>
      </c>
      <c r="M304" s="188">
        <v>16</v>
      </c>
      <c r="N304" s="188"/>
      <c r="O304" s="188"/>
      <c r="P304" s="188"/>
      <c r="Q304" s="188"/>
      <c r="R304" s="188"/>
      <c r="S304" s="188"/>
      <c r="T304" s="188"/>
      <c r="U304" s="188"/>
      <c r="V304" s="188"/>
      <c r="W304" s="189" t="str">
        <f>IF(表格1[[#This Row],[中(LQ)]]="","",IF(表格1[[#This Row],[計分方式]]="4C+1X",SUM(AA304:AE304)+LARGE(AF304:AJ304,1)&amp;"@",""))</f>
        <v/>
      </c>
      <c r="X304" s="189" t="str">
        <f>IF(表格1[[#This Row],[中(LQ)]]="","",IF(表格1[[#This Row],[計分方式]]="4C+2X",SUM(AA304:AE304)+LARGE(AF304:AJ304,1)+LARGE(AF304:AJ304,2)&amp;"@",""))</f>
        <v/>
      </c>
      <c r="Y304" s="189" t="str">
        <f>IF(表格1[[#This Row],[中(LQ)]]="","",IF(表格1[[#This Row],[計分方式]]="Best5",LARGE((AB304,AC304,AD304,AE304,AF304,AG304,AH304,AI304,AJ304),1)+LARGE((AB304,AC304,AD304,AE304,AF304,AG304,AH304,AI304,AJ304),2)+LARGE((AB304,AC304,AD304,AE304,AF304,AG304,AH304,AI304,AJ304),3)+LARGE((AB304,AC304,AD304,AE304,AF304,AG304,AH304,AI304,AJ304),4)+LARGE((AB304,AC304,AD304,AE304,AF304,AG304,AH304,AI304,AJ304),5)&amp;"@",""))</f>
        <v/>
      </c>
      <c r="Z304" s="189" t="str">
        <f>IF(表格1[[#This Row],[中(LQ)]]="","",IF(表格1[[#This Row],[計分方式]]="Best6",LARGE((AB304,AC304,AD304,AE304,AF304,AG304,AH304,AI304,AJ304),1)+LARGE((AB304,AC304,AD304,AE304,AF304,AG304,AH304,AI304,AJ304),2)+LARGE((AB304,AC304,AD304,AE304,AF304,AG304,AH304,AI304,AJ304),3)+LARGE((AB304,AC304,AD304,AE304,AF304,AG304,AH304,AI304,AJ304),4)+LARGE((AB304,AC304,AD304,AE304,AF304,AG304,AH304,AI304,AJ304),5)+LARGE((AB304,AC304,AD304,AE304,AF304,AG304,AH304,AI304,AJ304),6)&amp;"@",""))</f>
        <v/>
      </c>
      <c r="AA304" s="188">
        <v>16</v>
      </c>
      <c r="AB304" s="188"/>
      <c r="AC304" s="188"/>
      <c r="AD304" s="188"/>
      <c r="AE304" s="188"/>
      <c r="AF304" s="188"/>
      <c r="AG304" s="188"/>
      <c r="AH304" s="188"/>
      <c r="AI304" s="188"/>
      <c r="AJ304" s="188"/>
      <c r="AK304" s="53" t="s">
        <v>464</v>
      </c>
    </row>
    <row r="305" spans="1:37" s="177" customFormat="1" ht="55.25" customHeight="1">
      <c r="A305" s="59" t="s">
        <v>1164</v>
      </c>
      <c r="B305" s="53" t="s">
        <v>1146</v>
      </c>
      <c r="C305" s="53" t="s">
        <v>1165</v>
      </c>
      <c r="D305" s="64" t="s">
        <v>1166</v>
      </c>
      <c r="E305" s="188" t="s">
        <v>74</v>
      </c>
      <c r="F305" s="188">
        <v>60</v>
      </c>
      <c r="G305" s="188" t="s">
        <v>1148</v>
      </c>
      <c r="H305" s="188"/>
      <c r="I305" s="189" t="str">
        <f>IF(表格1[[#This Row],[中(M)]]="","",IF(表格1[[#This Row],[計分方式]]="4C+1X",SUM(M305:Q305)+LARGE(R305:V305,1)&amp;"@",""))</f>
        <v/>
      </c>
      <c r="J305" s="189" t="str">
        <f>IF(表格1[[#This Row],[中(M)]]="","",IF(表格1[[#This Row],[計分方式]]="4C+2X",SUM(M305:Q305)+LARGE(R305:W305,1)+LARGE(R305:W305,2)&amp;"@",""))</f>
        <v/>
      </c>
      <c r="K305" s="189" t="str">
        <f>IF(表格1[[#This Row],[中(M)]]="","",IF(表格1[[#This Row],[計分方式]]="Best5",LARGE((N305,O305,P305,Q305,R305,S305,T305,U305,V305),1)+LARGE((N305,O305,P305,Q305,R305,S305,T305,U305,V305),2)+LARGE((N305,O305,P305,Q305,R305,S305,T305,U305,V305),3)+LARGE((N305,O305,P305,Q305,R305,S305,T305,U305,V305),4)+LARGE((N305,O305,P305,Q305,R305,S305,T305,U305,V305),5)&amp;"@",""))</f>
        <v/>
      </c>
      <c r="L305" s="189" t="str">
        <f>IF(表格1[[#This Row],[中(M)]]="","",IF(表格1[[#This Row],[計分方式]]="Best6",LARGE((N305,O305,P305,Q305,R305,S305,T305,U305,V305),1)+LARGE((N305,O305,P305,Q305,R305,S305,T305,U305,V305),2)+LARGE((N305,O305,P305,Q305,R305,S305,T305,U305,V305),3)+LARGE((N305,O305,P305,Q305,R305,S305,T305,U305,V305),4)+LARGE((N305,O305,P305,Q305,R305,S305,T305,U305,V305),5)+LARGE((N305,O305,P305,Q305,R305,S305,T305,U305,V305),6)&amp;"@",""))</f>
        <v/>
      </c>
      <c r="M305" s="188">
        <v>17</v>
      </c>
      <c r="N305" s="188"/>
      <c r="O305" s="188"/>
      <c r="P305" s="188"/>
      <c r="Q305" s="188"/>
      <c r="R305" s="188"/>
      <c r="S305" s="188"/>
      <c r="T305" s="188"/>
      <c r="U305" s="188"/>
      <c r="V305" s="188"/>
      <c r="W305" s="189" t="str">
        <f>IF(表格1[[#This Row],[中(LQ)]]="","",IF(表格1[[#This Row],[計分方式]]="4C+1X",SUM(AA305:AE305)+LARGE(AF305:AJ305,1)&amp;"@",""))</f>
        <v/>
      </c>
      <c r="X305" s="189" t="str">
        <f>IF(表格1[[#This Row],[中(LQ)]]="","",IF(表格1[[#This Row],[計分方式]]="4C+2X",SUM(AA305:AE305)+LARGE(AF305:AJ305,1)+LARGE(AF305:AJ305,2)&amp;"@",""))</f>
        <v/>
      </c>
      <c r="Y305" s="189" t="str">
        <f>IF(表格1[[#This Row],[中(LQ)]]="","",IF(表格1[[#This Row],[計分方式]]="Best5",LARGE((AB305,AC305,AD305,AE305,AF305,AG305,AH305,AI305,AJ305),1)+LARGE((AB305,AC305,AD305,AE305,AF305,AG305,AH305,AI305,AJ305),2)+LARGE((AB305,AC305,AD305,AE305,AF305,AG305,AH305,AI305,AJ305),3)+LARGE((AB305,AC305,AD305,AE305,AF305,AG305,AH305,AI305,AJ305),4)+LARGE((AB305,AC305,AD305,AE305,AF305,AG305,AH305,AI305,AJ305),5)&amp;"@",""))</f>
        <v/>
      </c>
      <c r="Z305" s="189" t="str">
        <f>IF(表格1[[#This Row],[中(LQ)]]="","",IF(表格1[[#This Row],[計分方式]]="Best6",LARGE((AB305,AC305,AD305,AE305,AF305,AG305,AH305,AI305,AJ305),1)+LARGE((AB305,AC305,AD305,AE305,AF305,AG305,AH305,AI305,AJ305),2)+LARGE((AB305,AC305,AD305,AE305,AF305,AG305,AH305,AI305,AJ305),3)+LARGE((AB305,AC305,AD305,AE305,AF305,AG305,AH305,AI305,AJ305),4)+LARGE((AB305,AC305,AD305,AE305,AF305,AG305,AH305,AI305,AJ305),5)+LARGE((AB305,AC305,AD305,AE305,AF305,AG305,AH305,AI305,AJ305),6)&amp;"@",""))</f>
        <v/>
      </c>
      <c r="AA305" s="188">
        <v>15</v>
      </c>
      <c r="AB305" s="188"/>
      <c r="AC305" s="188"/>
      <c r="AD305" s="188"/>
      <c r="AE305" s="188"/>
      <c r="AF305" s="188"/>
      <c r="AG305" s="188"/>
      <c r="AH305" s="188"/>
      <c r="AI305" s="188"/>
      <c r="AJ305" s="188"/>
      <c r="AK305" s="53" t="s">
        <v>464</v>
      </c>
    </row>
    <row r="306" spans="1:37" s="183" customFormat="1" ht="55.25" customHeight="1">
      <c r="A306" s="72" t="s">
        <v>1514</v>
      </c>
      <c r="B306" s="155" t="s">
        <v>1146</v>
      </c>
      <c r="C306" s="156" t="s">
        <v>1515</v>
      </c>
      <c r="D306" s="157" t="s">
        <v>1516</v>
      </c>
      <c r="E306" s="191" t="s">
        <v>143</v>
      </c>
      <c r="F306" s="187">
        <v>100</v>
      </c>
      <c r="G306" s="187" t="s">
        <v>1273</v>
      </c>
      <c r="H306" s="187"/>
      <c r="I306" s="187" t="str">
        <f>IF(表格1[[#This Row],[中(M)]]="","",IF(表格1[[#This Row],[計分方式]]="4C+1X",SUM(M306:Q306)+LARGE(R306:V306,1)&amp;"@",""))</f>
        <v/>
      </c>
      <c r="J306" s="187" t="str">
        <f>IF(表格1[[#This Row],[中(M)]]="","",IF(表格1[[#This Row],[計分方式]]="4C+2X",SUM(M306:Q306)+LARGE(R306:W306,1)+LARGE(R306:W306,2)&amp;"@",""))</f>
        <v/>
      </c>
      <c r="K306" s="187" t="str">
        <f>IF(表格1[[#This Row],[中(M)]]="","",IF(表格1[[#This Row],[計分方式]]="Best5",LARGE((N306,O306,P306,Q306,R306,S306,T306,U306,V306),1)+LARGE((N306,O306,P306,Q306,R306,S306,T306,U306,V306),2)+LARGE((N306,O306,P306,Q306,R306,S306,T306,U306,V306),3)+LARGE((N306,O306,P306,Q306,R306,S306,T306,U306,V306),4)+LARGE((N306,O306,P306,Q306,R306,S306,T306,U306,V306),5)&amp;"@",""))</f>
        <v/>
      </c>
      <c r="L306" s="187" t="str">
        <f>IF(表格1[[#This Row],[中(M)]]="","",IF(表格1[[#This Row],[計分方式]]="Best6",LARGE((N306,O306,P306,Q306,R306,S306,T306,U306,V306),1)+LARGE((N306,O306,P306,Q306,R306,S306,T306,U306,V306),2)+LARGE((N306,O306,P306,Q306,R306,S306,T306,U306,V306),3)+LARGE((N306,O306,P306,Q306,R306,S306,T306,U306,V306),4)+LARGE((N306,O306,P306,Q306,R306,S306,T306,U306,V306),5)+LARGE((N306,O306,P306,Q306,R306,S306,T306,U306,V306),6)&amp;"@",""))</f>
        <v/>
      </c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 t="str">
        <f>IF(表格1[[#This Row],[中(LQ)]]="","",IF(表格1[[#This Row],[計分方式]]="4C+1X",SUM(AA306:AE306)+LARGE(AF306:AJ306,1)&amp;"@",""))</f>
        <v/>
      </c>
      <c r="X306" s="187" t="str">
        <f>IF(表格1[[#This Row],[中(LQ)]]="","",IF(表格1[[#This Row],[計分方式]]="4C+2X",SUM(AA306:AE306)+LARGE(AF306:AJ306,1)+LARGE(AF306:AJ306,2)&amp;"@",""))</f>
        <v/>
      </c>
      <c r="Y306" s="187" t="str">
        <f>IF(表格1[[#This Row],[中(LQ)]]="","",IF(表格1[[#This Row],[計分方式]]="Best5",LARGE((AB306,AC306,AD306,AE306,AF306,AG306,AH306,AI306,AJ306),1)+LARGE((AB306,AC306,AD306,AE306,AF306,AG306,AH306,AI306,AJ306),2)+LARGE((AB306,AC306,AD306,AE306,AF306,AG306,AH306,AI306,AJ306),3)+LARGE((AB306,AC306,AD306,AE306,AF306,AG306,AH306,AI306,AJ306),4)+LARGE((AB306,AC306,AD306,AE306,AF306,AG306,AH306,AI306,AJ306),5)&amp;"@",""))</f>
        <v/>
      </c>
      <c r="Z306" s="187" t="str">
        <f>IF(表格1[[#This Row],[中(LQ)]]="","",IF(表格1[[#This Row],[計分方式]]="Best6",LARGE((AB306,AC306,AD306,AE306,AF306,AG306,AH306,AI306,AJ306),1)+LARGE((AB306,AC306,AD306,AE306,AF306,AG306,AH306,AI306,AJ306),2)+LARGE((AB306,AC306,AD306,AE306,AF306,AG306,AH306,AI306,AJ306),3)+LARGE((AB306,AC306,AD306,AE306,AF306,AG306,AH306,AI306,AJ306),4)+LARGE((AB306,AC306,AD306,AE306,AF306,AG306,AH306,AI306,AJ306),5)+LARGE((AB306,AC306,AD306,AE306,AF306,AG306,AH306,AI306,AJ306),6)&amp;"@",""))</f>
        <v/>
      </c>
      <c r="AA306" s="187"/>
      <c r="AB306" s="187"/>
      <c r="AC306" s="187"/>
      <c r="AD306" s="187"/>
      <c r="AE306" s="187"/>
      <c r="AF306" s="187"/>
      <c r="AG306" s="187"/>
      <c r="AH306" s="187"/>
      <c r="AI306" s="187"/>
      <c r="AJ306" s="187"/>
      <c r="AK306" s="155" t="s">
        <v>1619</v>
      </c>
    </row>
    <row r="307" spans="1:37" s="183" customFormat="1" ht="55.25" customHeight="1">
      <c r="A307" s="72" t="s">
        <v>1518</v>
      </c>
      <c r="B307" s="155" t="s">
        <v>1146</v>
      </c>
      <c r="C307" s="156" t="s">
        <v>1519</v>
      </c>
      <c r="D307" s="157" t="s">
        <v>1520</v>
      </c>
      <c r="E307" s="191" t="s">
        <v>143</v>
      </c>
      <c r="F307" s="187">
        <v>145</v>
      </c>
      <c r="G307" s="187" t="s">
        <v>1273</v>
      </c>
      <c r="H307" s="187"/>
      <c r="I307" s="187" t="str">
        <f>IF(表格1[[#This Row],[中(M)]]="","",IF(表格1[[#This Row],[計分方式]]="4C+1X",SUM(M307:Q307)+LARGE(R307:V307,1)&amp;"@",""))</f>
        <v/>
      </c>
      <c r="J307" s="187" t="str">
        <f>IF(表格1[[#This Row],[中(M)]]="","",IF(表格1[[#This Row],[計分方式]]="4C+2X",SUM(M307:Q307)+LARGE(R307:W307,1)+LARGE(R307:W307,2)&amp;"@",""))</f>
        <v/>
      </c>
      <c r="K307" s="187" t="str">
        <f>IF(表格1[[#This Row],[中(M)]]="","",IF(表格1[[#This Row],[計分方式]]="Best5",LARGE((N307,O307,P307,Q307,R307,S307,T307,U307,V307),1)+LARGE((N307,O307,P307,Q307,R307,S307,T307,U307,V307),2)+LARGE((N307,O307,P307,Q307,R307,S307,T307,U307,V307),3)+LARGE((N307,O307,P307,Q307,R307,S307,T307,U307,V307),4)+LARGE((N307,O307,P307,Q307,R307,S307,T307,U307,V307),5)&amp;"@",""))</f>
        <v/>
      </c>
      <c r="L307" s="187" t="str">
        <f>IF(表格1[[#This Row],[中(M)]]="","",IF(表格1[[#This Row],[計分方式]]="Best6",LARGE((N307,O307,P307,Q307,R307,S307,T307,U307,V307),1)+LARGE((N307,O307,P307,Q307,R307,S307,T307,U307,V307),2)+LARGE((N307,O307,P307,Q307,R307,S307,T307,U307,V307),3)+LARGE((N307,O307,P307,Q307,R307,S307,T307,U307,V307),4)+LARGE((N307,O307,P307,Q307,R307,S307,T307,U307,V307),5)+LARGE((N307,O307,P307,Q307,R307,S307,T307,U307,V307),6)&amp;"@",""))</f>
        <v/>
      </c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 t="str">
        <f>IF(表格1[[#This Row],[中(LQ)]]="","",IF(表格1[[#This Row],[計分方式]]="4C+1X",SUM(AA307:AE307)+LARGE(AF307:AJ307,1)&amp;"@",""))</f>
        <v/>
      </c>
      <c r="X307" s="187" t="str">
        <f>IF(表格1[[#This Row],[中(LQ)]]="","",IF(表格1[[#This Row],[計分方式]]="4C+2X",SUM(AA307:AE307)+LARGE(AF307:AJ307,1)+LARGE(AF307:AJ307,2)&amp;"@",""))</f>
        <v/>
      </c>
      <c r="Y307" s="187" t="str">
        <f>IF(表格1[[#This Row],[中(LQ)]]="","",IF(表格1[[#This Row],[計分方式]]="Best5",LARGE((AB307,AC307,AD307,AE307,AF307,AG307,AH307,AI307,AJ307),1)+LARGE((AB307,AC307,AD307,AE307,AF307,AG307,AH307,AI307,AJ307),2)+LARGE((AB307,AC307,AD307,AE307,AF307,AG307,AH307,AI307,AJ307),3)+LARGE((AB307,AC307,AD307,AE307,AF307,AG307,AH307,AI307,AJ307),4)+LARGE((AB307,AC307,AD307,AE307,AF307,AG307,AH307,AI307,AJ307),5)&amp;"@",""))</f>
        <v/>
      </c>
      <c r="Z307" s="187" t="str">
        <f>IF(表格1[[#This Row],[中(LQ)]]="","",IF(表格1[[#This Row],[計分方式]]="Best6",LARGE((AB307,AC307,AD307,AE307,AF307,AG307,AH307,AI307,AJ307),1)+LARGE((AB307,AC307,AD307,AE307,AF307,AG307,AH307,AI307,AJ307),2)+LARGE((AB307,AC307,AD307,AE307,AF307,AG307,AH307,AI307,AJ307),3)+LARGE((AB307,AC307,AD307,AE307,AF307,AG307,AH307,AI307,AJ307),4)+LARGE((AB307,AC307,AD307,AE307,AF307,AG307,AH307,AI307,AJ307),5)+LARGE((AB307,AC307,AD307,AE307,AF307,AG307,AH307,AI307,AJ307),6)&amp;"@",""))</f>
        <v/>
      </c>
      <c r="AA307" s="187"/>
      <c r="AB307" s="187"/>
      <c r="AC307" s="187"/>
      <c r="AD307" s="187"/>
      <c r="AE307" s="187"/>
      <c r="AF307" s="187"/>
      <c r="AG307" s="187"/>
      <c r="AH307" s="187"/>
      <c r="AI307" s="187"/>
      <c r="AJ307" s="187"/>
      <c r="AK307" s="155" t="s">
        <v>1619</v>
      </c>
    </row>
    <row r="308" spans="1:37" s="167" customFormat="1" ht="55.25" customHeight="1">
      <c r="A308" s="51" t="s">
        <v>1167</v>
      </c>
      <c r="B308" s="52" t="s">
        <v>1146</v>
      </c>
      <c r="C308" s="52" t="s">
        <v>1168</v>
      </c>
      <c r="D308" s="160" t="s">
        <v>1169</v>
      </c>
      <c r="E308" s="7" t="s">
        <v>74</v>
      </c>
      <c r="F308" s="7">
        <v>30</v>
      </c>
      <c r="G308" s="7" t="s">
        <v>1148</v>
      </c>
      <c r="H308" s="195"/>
      <c r="I308" s="186" t="str">
        <f>IF(表格1[[#This Row],[中(M)]]="","",IF(表格1[[#This Row],[計分方式]]="4C+1X",SUM(M308:Q308)+LARGE(R308:V308,1)&amp;"@",""))</f>
        <v/>
      </c>
      <c r="J308" s="186" t="str">
        <f>IF(表格1[[#This Row],[中(M)]]="","",IF(表格1[[#This Row],[計分方式]]="4C+2X",SUM(M308:Q308)+LARGE(R308:W308,1)+LARGE(R308:W308,2)&amp;"@",""))</f>
        <v/>
      </c>
      <c r="K308" s="186" t="str">
        <f>IF(表格1[[#This Row],[中(M)]]="","",IF(表格1[[#This Row],[計分方式]]="Best5",LARGE((N308,O308,P308,Q308,R308,S308,T308,U308,V308),1)+LARGE((N308,O308,P308,Q308,R308,S308,T308,U308,V308),2)+LARGE((N308,O308,P308,Q308,R308,S308,T308,U308,V308),3)+LARGE((N308,O308,P308,Q308,R308,S308,T308,U308,V308),4)+LARGE((N308,O308,P308,Q308,R308,S308,T308,U308,V308),5)&amp;"@",""))</f>
        <v/>
      </c>
      <c r="L308" s="186" t="str">
        <f>IF(表格1[[#This Row],[中(M)]]="","",IF(表格1[[#This Row],[計分方式]]="Best6",LARGE((N308,O308,P308,Q308,R308,S308,T308,U308,V308),1)+LARGE((N308,O308,P308,Q308,R308,S308,T308,U308,V308),2)+LARGE((N308,O308,P308,Q308,R308,S308,T308,U308,V308),3)+LARGE((N308,O308,P308,Q308,R308,S308,T308,U308,V308),4)+LARGE((N308,O308,P308,Q308,R308,S308,T308,U308,V308),5)+LARGE((N308,O308,P308,Q308,R308,S308,T308,U308,V308),6)&amp;"@",""))</f>
        <v/>
      </c>
      <c r="M308" s="7">
        <v>20</v>
      </c>
      <c r="N308" s="7"/>
      <c r="O308" s="7"/>
      <c r="P308" s="7"/>
      <c r="Q308" s="7"/>
      <c r="R308" s="7"/>
      <c r="S308" s="7"/>
      <c r="T308" s="7"/>
      <c r="U308" s="7"/>
      <c r="V308" s="7"/>
      <c r="W308" s="186" t="str">
        <f>IF(表格1[[#This Row],[中(LQ)]]="","",IF(表格1[[#This Row],[計分方式]]="4C+1X",SUM(AA308:AE308)+LARGE(AF308:AJ308,1)&amp;"@",""))</f>
        <v/>
      </c>
      <c r="X308" s="186" t="str">
        <f>IF(表格1[[#This Row],[中(LQ)]]="","",IF(表格1[[#This Row],[計分方式]]="4C+2X",SUM(AA308:AE308)+LARGE(AF308:AJ308,1)+LARGE(AF308:AJ308,2)&amp;"@",""))</f>
        <v/>
      </c>
      <c r="Y308" s="186" t="str">
        <f>IF(表格1[[#This Row],[中(LQ)]]="","",IF(表格1[[#This Row],[計分方式]]="Best5",LARGE((AB308,AC308,AD308,AE308,AF308,AG308,AH308,AI308,AJ308),1)+LARGE((AB308,AC308,AD308,AE308,AF308,AG308,AH308,AI308,AJ308),2)+LARGE((AB308,AC308,AD308,AE308,AF308,AG308,AH308,AI308,AJ308),3)+LARGE((AB308,AC308,AD308,AE308,AF308,AG308,AH308,AI308,AJ308),4)+LARGE((AB308,AC308,AD308,AE308,AF308,AG308,AH308,AI308,AJ308),5)&amp;"@",""))</f>
        <v/>
      </c>
      <c r="Z308" s="186" t="str">
        <f>IF(表格1[[#This Row],[中(LQ)]]="","",IF(表格1[[#This Row],[計分方式]]="Best6",LARGE((AB308,AC308,AD308,AE308,AF308,AG308,AH308,AI308,AJ308),1)+LARGE((AB308,AC308,AD308,AE308,AF308,AG308,AH308,AI308,AJ308),2)+LARGE((AB308,AC308,AD308,AE308,AF308,AG308,AH308,AI308,AJ308),3)+LARGE((AB308,AC308,AD308,AE308,AF308,AG308,AH308,AI308,AJ308),4)+LARGE((AB308,AC308,AD308,AE308,AF308,AG308,AH308,AI308,AJ308),5)+LARGE((AB308,AC308,AD308,AE308,AF308,AG308,AH308,AI308,AJ308),6)&amp;"@",""))</f>
        <v/>
      </c>
      <c r="AA308" s="7">
        <v>20</v>
      </c>
      <c r="AB308" s="7"/>
      <c r="AC308" s="7"/>
      <c r="AD308" s="7"/>
      <c r="AE308" s="7"/>
      <c r="AF308" s="7"/>
      <c r="AG308" s="7"/>
      <c r="AH308" s="7"/>
      <c r="AI308" s="7"/>
      <c r="AJ308" s="7"/>
      <c r="AK308" s="161" t="s">
        <v>1170</v>
      </c>
    </row>
    <row r="309" spans="1:37" s="167" customFormat="1" ht="55.25" customHeight="1">
      <c r="A309" s="51" t="s">
        <v>1171</v>
      </c>
      <c r="B309" s="52" t="s">
        <v>1146</v>
      </c>
      <c r="C309" s="52" t="s">
        <v>1172</v>
      </c>
      <c r="D309" s="160" t="s">
        <v>1173</v>
      </c>
      <c r="E309" s="7" t="s">
        <v>74</v>
      </c>
      <c r="F309" s="7">
        <v>45</v>
      </c>
      <c r="G309" s="7" t="s">
        <v>1148</v>
      </c>
      <c r="H309" s="7"/>
      <c r="I309" s="186" t="str">
        <f>IF(表格1[[#This Row],[中(M)]]="","",IF(表格1[[#This Row],[計分方式]]="4C+1X",SUM(M309:Q309)+LARGE(R309:V309,1)&amp;"@",""))</f>
        <v/>
      </c>
      <c r="J309" s="186" t="str">
        <f>IF(表格1[[#This Row],[中(M)]]="","",IF(表格1[[#This Row],[計分方式]]="4C+2X",SUM(M309:Q309)+LARGE(R309:W309,1)+LARGE(R309:W309,2)&amp;"@",""))</f>
        <v/>
      </c>
      <c r="K309" s="186" t="str">
        <f>IF(表格1[[#This Row],[中(M)]]="","",IF(表格1[[#This Row],[計分方式]]="Best5",LARGE((N309,O309,P309,Q309,R309,S309,T309,U309,V309),1)+LARGE((N309,O309,P309,Q309,R309,S309,T309,U309,V309),2)+LARGE((N309,O309,P309,Q309,R309,S309,T309,U309,V309),3)+LARGE((N309,O309,P309,Q309,R309,S309,T309,U309,V309),4)+LARGE((N309,O309,P309,Q309,R309,S309,T309,U309,V309),5)&amp;"@",""))</f>
        <v/>
      </c>
      <c r="L309" s="186" t="str">
        <f>IF(表格1[[#This Row],[中(M)]]="","",IF(表格1[[#This Row],[計分方式]]="Best6",LARGE((N309,O309,P309,Q309,R309,S309,T309,U309,V309),1)+LARGE((N309,O309,P309,Q309,R309,S309,T309,U309,V309),2)+LARGE((N309,O309,P309,Q309,R309,S309,T309,U309,V309),3)+LARGE((N309,O309,P309,Q309,R309,S309,T309,U309,V309),4)+LARGE((N309,O309,P309,Q309,R309,S309,T309,U309,V309),5)+LARGE((N309,O309,P309,Q309,R309,S309,T309,U309,V309),6)&amp;"@",""))</f>
        <v/>
      </c>
      <c r="M309" s="7">
        <v>20</v>
      </c>
      <c r="N309" s="7"/>
      <c r="O309" s="7"/>
      <c r="P309" s="7"/>
      <c r="Q309" s="7"/>
      <c r="R309" s="7"/>
      <c r="S309" s="7"/>
      <c r="T309" s="7"/>
      <c r="U309" s="7"/>
      <c r="V309" s="7"/>
      <c r="W309" s="186" t="str">
        <f>IF(表格1[[#This Row],[中(LQ)]]="","",IF(表格1[[#This Row],[計分方式]]="4C+1X",SUM(AA309:AE309)+LARGE(AF309:AJ309,1)&amp;"@",""))</f>
        <v/>
      </c>
      <c r="X309" s="186" t="str">
        <f>IF(表格1[[#This Row],[中(LQ)]]="","",IF(表格1[[#This Row],[計分方式]]="4C+2X",SUM(AA309:AE309)+LARGE(AF309:AJ309,1)+LARGE(AF309:AJ309,2)&amp;"@",""))</f>
        <v/>
      </c>
      <c r="Y309" s="186" t="str">
        <f>IF(表格1[[#This Row],[中(LQ)]]="","",IF(表格1[[#This Row],[計分方式]]="Best5",LARGE((AB309,AC309,AD309,AE309,AF309,AG309,AH309,AI309,AJ309),1)+LARGE((AB309,AC309,AD309,AE309,AF309,AG309,AH309,AI309,AJ309),2)+LARGE((AB309,AC309,AD309,AE309,AF309,AG309,AH309,AI309,AJ309),3)+LARGE((AB309,AC309,AD309,AE309,AF309,AG309,AH309,AI309,AJ309),4)+LARGE((AB309,AC309,AD309,AE309,AF309,AG309,AH309,AI309,AJ309),5)&amp;"@",""))</f>
        <v/>
      </c>
      <c r="Z309" s="186" t="str">
        <f>IF(表格1[[#This Row],[中(LQ)]]="","",IF(表格1[[#This Row],[計分方式]]="Best6",LARGE((AB309,AC309,AD309,AE309,AF309,AG309,AH309,AI309,AJ309),1)+LARGE((AB309,AC309,AD309,AE309,AF309,AG309,AH309,AI309,AJ309),2)+LARGE((AB309,AC309,AD309,AE309,AF309,AG309,AH309,AI309,AJ309),3)+LARGE((AB309,AC309,AD309,AE309,AF309,AG309,AH309,AI309,AJ309),4)+LARGE((AB309,AC309,AD309,AE309,AF309,AG309,AH309,AI309,AJ309),5)+LARGE((AB309,AC309,AD309,AE309,AF309,AG309,AH309,AI309,AJ309),6)&amp;"@",""))</f>
        <v/>
      </c>
      <c r="AA309" s="7">
        <v>19</v>
      </c>
      <c r="AB309" s="7"/>
      <c r="AC309" s="7"/>
      <c r="AD309" s="7"/>
      <c r="AE309" s="7"/>
      <c r="AF309" s="7"/>
      <c r="AG309" s="7"/>
      <c r="AH309" s="7"/>
      <c r="AI309" s="7"/>
      <c r="AJ309" s="7"/>
      <c r="AK309" s="161" t="s">
        <v>1174</v>
      </c>
    </row>
    <row r="310" spans="1:37" s="167" customFormat="1" ht="55.25" customHeight="1">
      <c r="A310" s="51" t="s">
        <v>1175</v>
      </c>
      <c r="B310" s="52" t="s">
        <v>1146</v>
      </c>
      <c r="C310" s="52" t="s">
        <v>1176</v>
      </c>
      <c r="D310" s="160" t="s">
        <v>1177</v>
      </c>
      <c r="E310" s="7" t="s">
        <v>74</v>
      </c>
      <c r="F310" s="7">
        <v>70</v>
      </c>
      <c r="G310" s="7" t="s">
        <v>1148</v>
      </c>
      <c r="H310" s="195"/>
      <c r="I310" s="186" t="str">
        <f>IF(表格1[[#This Row],[中(M)]]="","",IF(表格1[[#This Row],[計分方式]]="4C+1X",SUM(M310:Q310)+LARGE(R310:V310,1)&amp;"@",""))</f>
        <v/>
      </c>
      <c r="J310" s="186" t="str">
        <f>IF(表格1[[#This Row],[中(M)]]="","",IF(表格1[[#This Row],[計分方式]]="4C+2X",SUM(M310:Q310)+LARGE(R310:W310,1)+LARGE(R310:W310,2)&amp;"@",""))</f>
        <v/>
      </c>
      <c r="K310" s="186" t="str">
        <f>IF(表格1[[#This Row],[中(M)]]="","",IF(表格1[[#This Row],[計分方式]]="Best5",LARGE((N310,O310,P310,Q310,R310,S310,T310,U310,V310),1)+LARGE((N310,O310,P310,Q310,R310,S310,T310,U310,V310),2)+LARGE((N310,O310,P310,Q310,R310,S310,T310,U310,V310),3)+LARGE((N310,O310,P310,Q310,R310,S310,T310,U310,V310),4)+LARGE((N310,O310,P310,Q310,R310,S310,T310,U310,V310),5)&amp;"@",""))</f>
        <v/>
      </c>
      <c r="L310" s="186" t="str">
        <f>IF(表格1[[#This Row],[中(M)]]="","",IF(表格1[[#This Row],[計分方式]]="Best6",LARGE((N310,O310,P310,Q310,R310,S310,T310,U310,V310),1)+LARGE((N310,O310,P310,Q310,R310,S310,T310,U310,V310),2)+LARGE((N310,O310,P310,Q310,R310,S310,T310,U310,V310),3)+LARGE((N310,O310,P310,Q310,R310,S310,T310,U310,V310),4)+LARGE((N310,O310,P310,Q310,R310,S310,T310,U310,V310),5)+LARGE((N310,O310,P310,Q310,R310,S310,T310,U310,V310),6)&amp;"@",""))</f>
        <v/>
      </c>
      <c r="M310" s="7">
        <v>20</v>
      </c>
      <c r="N310" s="7"/>
      <c r="O310" s="7"/>
      <c r="P310" s="7"/>
      <c r="Q310" s="7"/>
      <c r="R310" s="7"/>
      <c r="S310" s="7"/>
      <c r="T310" s="7"/>
      <c r="U310" s="7"/>
      <c r="V310" s="7"/>
      <c r="W310" s="186" t="str">
        <f>IF(表格1[[#This Row],[中(LQ)]]="","",IF(表格1[[#This Row],[計分方式]]="4C+1X",SUM(AA310:AE310)+LARGE(AF310:AJ310,1)&amp;"@",""))</f>
        <v/>
      </c>
      <c r="X310" s="186" t="str">
        <f>IF(表格1[[#This Row],[中(LQ)]]="","",IF(表格1[[#This Row],[計分方式]]="4C+2X",SUM(AA310:AE310)+LARGE(AF310:AJ310,1)+LARGE(AF310:AJ310,2)&amp;"@",""))</f>
        <v/>
      </c>
      <c r="Y310" s="186" t="str">
        <f>IF(表格1[[#This Row],[中(LQ)]]="","",IF(表格1[[#This Row],[計分方式]]="Best5",LARGE((AB310,AC310,AD310,AE310,AF310,AG310,AH310,AI310,AJ310),1)+LARGE((AB310,AC310,AD310,AE310,AF310,AG310,AH310,AI310,AJ310),2)+LARGE((AB310,AC310,AD310,AE310,AF310,AG310,AH310,AI310,AJ310),3)+LARGE((AB310,AC310,AD310,AE310,AF310,AG310,AH310,AI310,AJ310),4)+LARGE((AB310,AC310,AD310,AE310,AF310,AG310,AH310,AI310,AJ310),5)&amp;"@",""))</f>
        <v/>
      </c>
      <c r="Z310" s="186" t="str">
        <f>IF(表格1[[#This Row],[中(LQ)]]="","",IF(表格1[[#This Row],[計分方式]]="Best6",LARGE((AB310,AC310,AD310,AE310,AF310,AG310,AH310,AI310,AJ310),1)+LARGE((AB310,AC310,AD310,AE310,AF310,AG310,AH310,AI310,AJ310),2)+LARGE((AB310,AC310,AD310,AE310,AF310,AG310,AH310,AI310,AJ310),3)+LARGE((AB310,AC310,AD310,AE310,AF310,AG310,AH310,AI310,AJ310),4)+LARGE((AB310,AC310,AD310,AE310,AF310,AG310,AH310,AI310,AJ310),5)+LARGE((AB310,AC310,AD310,AE310,AF310,AG310,AH310,AI310,AJ310),6)&amp;"@",""))</f>
        <v/>
      </c>
      <c r="AA310" s="7">
        <v>18</v>
      </c>
      <c r="AB310" s="7"/>
      <c r="AC310" s="7"/>
      <c r="AD310" s="7"/>
      <c r="AE310" s="7"/>
      <c r="AF310" s="7"/>
      <c r="AG310" s="7"/>
      <c r="AH310" s="7"/>
      <c r="AI310" s="7"/>
      <c r="AJ310" s="7"/>
      <c r="AK310" s="161" t="s">
        <v>1178</v>
      </c>
    </row>
    <row r="311" spans="1:37" s="167" customFormat="1" ht="55.25" customHeight="1">
      <c r="A311" s="51" t="s">
        <v>1179</v>
      </c>
      <c r="B311" s="52" t="s">
        <v>1146</v>
      </c>
      <c r="C311" s="52" t="s">
        <v>1180</v>
      </c>
      <c r="D311" s="160" t="s">
        <v>1181</v>
      </c>
      <c r="E311" s="7" t="s">
        <v>74</v>
      </c>
      <c r="F311" s="7">
        <v>20</v>
      </c>
      <c r="G311" s="7" t="s">
        <v>1148</v>
      </c>
      <c r="H311" s="7"/>
      <c r="I311" s="186" t="str">
        <f>IF(表格1[[#This Row],[中(M)]]="","",IF(表格1[[#This Row],[計分方式]]="4C+1X",SUM(M311:Q311)+LARGE(R311:V311,1)&amp;"@",""))</f>
        <v/>
      </c>
      <c r="J311" s="186" t="str">
        <f>IF(表格1[[#This Row],[中(M)]]="","",IF(表格1[[#This Row],[計分方式]]="4C+2X",SUM(M311:Q311)+LARGE(R311:W311,1)+LARGE(R311:W311,2)&amp;"@",""))</f>
        <v/>
      </c>
      <c r="K311" s="186" t="str">
        <f>IF(表格1[[#This Row],[中(M)]]="","",IF(表格1[[#This Row],[計分方式]]="Best5",LARGE((N311,O311,P311,Q311,R311,S311,T311,U311,V311),1)+LARGE((N311,O311,P311,Q311,R311,S311,T311,U311,V311),2)+LARGE((N311,O311,P311,Q311,R311,S311,T311,U311,V311),3)+LARGE((N311,O311,P311,Q311,R311,S311,T311,U311,V311),4)+LARGE((N311,O311,P311,Q311,R311,S311,T311,U311,V311),5)&amp;"@",""))</f>
        <v/>
      </c>
      <c r="L311" s="186" t="str">
        <f>IF(表格1[[#This Row],[中(M)]]="","",IF(表格1[[#This Row],[計分方式]]="Best6",LARGE((N311,O311,P311,Q311,R311,S311,T311,U311,V311),1)+LARGE((N311,O311,P311,Q311,R311,S311,T311,U311,V311),2)+LARGE((N311,O311,P311,Q311,R311,S311,T311,U311,V311),3)+LARGE((N311,O311,P311,Q311,R311,S311,T311,U311,V311),4)+LARGE((N311,O311,P311,Q311,R311,S311,T311,U311,V311),5)+LARGE((N311,O311,P311,Q311,R311,S311,T311,U311,V311),6)&amp;"@",""))</f>
        <v/>
      </c>
      <c r="M311" s="7">
        <v>15</v>
      </c>
      <c r="N311" s="7"/>
      <c r="O311" s="7"/>
      <c r="P311" s="7"/>
      <c r="Q311" s="7"/>
      <c r="R311" s="7"/>
      <c r="S311" s="7"/>
      <c r="T311" s="7"/>
      <c r="U311" s="7"/>
      <c r="V311" s="7"/>
      <c r="W311" s="186" t="str">
        <f>IF(表格1[[#This Row],[中(LQ)]]="","",IF(表格1[[#This Row],[計分方式]]="4C+1X",SUM(AA311:AE311)+LARGE(AF311:AJ311,1)&amp;"@",""))</f>
        <v/>
      </c>
      <c r="X311" s="186" t="str">
        <f>IF(表格1[[#This Row],[中(LQ)]]="","",IF(表格1[[#This Row],[計分方式]]="4C+2X",SUM(AA311:AE311)+LARGE(AF311:AJ311,1)+LARGE(AF311:AJ311,2)&amp;"@",""))</f>
        <v/>
      </c>
      <c r="Y311" s="186" t="str">
        <f>IF(表格1[[#This Row],[中(LQ)]]="","",IF(表格1[[#This Row],[計分方式]]="Best5",LARGE((AB311,AC311,AD311,AE311,AF311,AG311,AH311,AI311,AJ311),1)+LARGE((AB311,AC311,AD311,AE311,AF311,AG311,AH311,AI311,AJ311),2)+LARGE((AB311,AC311,AD311,AE311,AF311,AG311,AH311,AI311,AJ311),3)+LARGE((AB311,AC311,AD311,AE311,AF311,AG311,AH311,AI311,AJ311),4)+LARGE((AB311,AC311,AD311,AE311,AF311,AG311,AH311,AI311,AJ311),5)&amp;"@",""))</f>
        <v/>
      </c>
      <c r="Z311" s="186" t="str">
        <f>IF(表格1[[#This Row],[中(LQ)]]="","",IF(表格1[[#This Row],[計分方式]]="Best6",LARGE((AB311,AC311,AD311,AE311,AF311,AG311,AH311,AI311,AJ311),1)+LARGE((AB311,AC311,AD311,AE311,AF311,AG311,AH311,AI311,AJ311),2)+LARGE((AB311,AC311,AD311,AE311,AF311,AG311,AH311,AI311,AJ311),3)+LARGE((AB311,AC311,AD311,AE311,AF311,AG311,AH311,AI311,AJ311),4)+LARGE((AB311,AC311,AD311,AE311,AF311,AG311,AH311,AI311,AJ311),5)+LARGE((AB311,AC311,AD311,AE311,AF311,AG311,AH311,AI311,AJ311),6)&amp;"@",""))</f>
        <v/>
      </c>
      <c r="AA311" s="7">
        <v>14</v>
      </c>
      <c r="AB311" s="7"/>
      <c r="AC311" s="7"/>
      <c r="AD311" s="7"/>
      <c r="AE311" s="7"/>
      <c r="AF311" s="7"/>
      <c r="AG311" s="7"/>
      <c r="AH311" s="7"/>
      <c r="AI311" s="7"/>
      <c r="AJ311" s="7"/>
      <c r="AK311" s="161" t="s">
        <v>76</v>
      </c>
    </row>
    <row r="312" spans="1:37" s="167" customFormat="1" ht="55.25" customHeight="1">
      <c r="A312" s="51" t="s">
        <v>1182</v>
      </c>
      <c r="B312" s="52" t="s">
        <v>1146</v>
      </c>
      <c r="C312" s="52" t="s">
        <v>1183</v>
      </c>
      <c r="D312" s="160" t="s">
        <v>1184</v>
      </c>
      <c r="E312" s="7" t="s">
        <v>74</v>
      </c>
      <c r="F312" s="7">
        <v>40</v>
      </c>
      <c r="G312" s="7" t="s">
        <v>1148</v>
      </c>
      <c r="H312" s="195"/>
      <c r="I312" s="186" t="str">
        <f>IF(表格1[[#This Row],[中(M)]]="","",IF(表格1[[#This Row],[計分方式]]="4C+1X",SUM(M312:Q312)+LARGE(R312:V312,1)&amp;"@",""))</f>
        <v/>
      </c>
      <c r="J312" s="186" t="str">
        <f>IF(表格1[[#This Row],[中(M)]]="","",IF(表格1[[#This Row],[計分方式]]="4C+2X",SUM(M312:Q312)+LARGE(R312:W312,1)+LARGE(R312:W312,2)&amp;"@",""))</f>
        <v/>
      </c>
      <c r="K312" s="186" t="str">
        <f>IF(表格1[[#This Row],[中(M)]]="","",IF(表格1[[#This Row],[計分方式]]="Best5",LARGE((N312,O312,P312,Q312,R312,S312,T312,U312,V312),1)+LARGE((N312,O312,P312,Q312,R312,S312,T312,U312,V312),2)+LARGE((N312,O312,P312,Q312,R312,S312,T312,U312,V312),3)+LARGE((N312,O312,P312,Q312,R312,S312,T312,U312,V312),4)+LARGE((N312,O312,P312,Q312,R312,S312,T312,U312,V312),5)&amp;"@",""))</f>
        <v/>
      </c>
      <c r="L312" s="186" t="str">
        <f>IF(表格1[[#This Row],[中(M)]]="","",IF(表格1[[#This Row],[計分方式]]="Best6",LARGE((N312,O312,P312,Q312,R312,S312,T312,U312,V312),1)+LARGE((N312,O312,P312,Q312,R312,S312,T312,U312,V312),2)+LARGE((N312,O312,P312,Q312,R312,S312,T312,U312,V312),3)+LARGE((N312,O312,P312,Q312,R312,S312,T312,U312,V312),4)+LARGE((N312,O312,P312,Q312,R312,S312,T312,U312,V312),5)+LARGE((N312,O312,P312,Q312,R312,S312,T312,U312,V312),6)&amp;"@",""))</f>
        <v/>
      </c>
      <c r="M312" s="7">
        <v>16</v>
      </c>
      <c r="N312" s="7"/>
      <c r="O312" s="7"/>
      <c r="P312" s="7"/>
      <c r="Q312" s="7"/>
      <c r="R312" s="7"/>
      <c r="S312" s="7"/>
      <c r="T312" s="7"/>
      <c r="U312" s="7"/>
      <c r="V312" s="7"/>
      <c r="W312" s="186" t="str">
        <f>IF(表格1[[#This Row],[中(LQ)]]="","",IF(表格1[[#This Row],[計分方式]]="4C+1X",SUM(AA312:AE312)+LARGE(AF312:AJ312,1)&amp;"@",""))</f>
        <v/>
      </c>
      <c r="X312" s="186" t="str">
        <f>IF(表格1[[#This Row],[中(LQ)]]="","",IF(表格1[[#This Row],[計分方式]]="4C+2X",SUM(AA312:AE312)+LARGE(AF312:AJ312,1)+LARGE(AF312:AJ312,2)&amp;"@",""))</f>
        <v/>
      </c>
      <c r="Y312" s="186" t="str">
        <f>IF(表格1[[#This Row],[中(LQ)]]="","",IF(表格1[[#This Row],[計分方式]]="Best5",LARGE((AB312,AC312,AD312,AE312,AF312,AG312,AH312,AI312,AJ312),1)+LARGE((AB312,AC312,AD312,AE312,AF312,AG312,AH312,AI312,AJ312),2)+LARGE((AB312,AC312,AD312,AE312,AF312,AG312,AH312,AI312,AJ312),3)+LARGE((AB312,AC312,AD312,AE312,AF312,AG312,AH312,AI312,AJ312),4)+LARGE((AB312,AC312,AD312,AE312,AF312,AG312,AH312,AI312,AJ312),5)&amp;"@",""))</f>
        <v/>
      </c>
      <c r="Z312" s="186" t="str">
        <f>IF(表格1[[#This Row],[中(LQ)]]="","",IF(表格1[[#This Row],[計分方式]]="Best6",LARGE((AB312,AC312,AD312,AE312,AF312,AG312,AH312,AI312,AJ312),1)+LARGE((AB312,AC312,AD312,AE312,AF312,AG312,AH312,AI312,AJ312),2)+LARGE((AB312,AC312,AD312,AE312,AF312,AG312,AH312,AI312,AJ312),3)+LARGE((AB312,AC312,AD312,AE312,AF312,AG312,AH312,AI312,AJ312),4)+LARGE((AB312,AC312,AD312,AE312,AF312,AG312,AH312,AI312,AJ312),5)+LARGE((AB312,AC312,AD312,AE312,AF312,AG312,AH312,AI312,AJ312),6)&amp;"@",""))</f>
        <v/>
      </c>
      <c r="AA312" s="7">
        <v>15</v>
      </c>
      <c r="AB312" s="7"/>
      <c r="AC312" s="7"/>
      <c r="AD312" s="7"/>
      <c r="AE312" s="7"/>
      <c r="AF312" s="7"/>
      <c r="AG312" s="7"/>
      <c r="AH312" s="7"/>
      <c r="AI312" s="7"/>
      <c r="AJ312" s="7"/>
      <c r="AK312" s="52" t="s">
        <v>464</v>
      </c>
    </row>
    <row r="313" spans="1:37" s="177" customFormat="1" ht="55.25" customHeight="1">
      <c r="A313" s="59" t="s">
        <v>1185</v>
      </c>
      <c r="B313" s="53" t="s">
        <v>1146</v>
      </c>
      <c r="C313" s="53" t="s">
        <v>1186</v>
      </c>
      <c r="D313" s="64" t="s">
        <v>1187</v>
      </c>
      <c r="E313" s="188" t="s">
        <v>74</v>
      </c>
      <c r="F313" s="188">
        <v>20</v>
      </c>
      <c r="G313" s="188" t="s">
        <v>1148</v>
      </c>
      <c r="H313" s="188"/>
      <c r="I313" s="189" t="str">
        <f>IF(表格1[[#This Row],[中(M)]]="","",IF(表格1[[#This Row],[計分方式]]="4C+1X",SUM(M313:Q313)+LARGE(R313:V313,1)&amp;"@",""))</f>
        <v/>
      </c>
      <c r="J313" s="189" t="str">
        <f>IF(表格1[[#This Row],[中(M)]]="","",IF(表格1[[#This Row],[計分方式]]="4C+2X",SUM(M313:Q313)+LARGE(R313:W313,1)+LARGE(R313:W313,2)&amp;"@",""))</f>
        <v/>
      </c>
      <c r="K313" s="189" t="str">
        <f>IF(表格1[[#This Row],[中(M)]]="","",IF(表格1[[#This Row],[計分方式]]="Best5",LARGE((N313,O313,P313,Q313,R313,S313,T313,U313,V313),1)+LARGE((N313,O313,P313,Q313,R313,S313,T313,U313,V313),2)+LARGE((N313,O313,P313,Q313,R313,S313,T313,U313,V313),3)+LARGE((N313,O313,P313,Q313,R313,S313,T313,U313,V313),4)+LARGE((N313,O313,P313,Q313,R313,S313,T313,U313,V313),5)&amp;"@",""))</f>
        <v/>
      </c>
      <c r="L313" s="189" t="str">
        <f>IF(表格1[[#This Row],[中(M)]]="","",IF(表格1[[#This Row],[計分方式]]="Best6",LARGE((N313,O313,P313,Q313,R313,S313,T313,U313,V313),1)+LARGE((N313,O313,P313,Q313,R313,S313,T313,U313,V313),2)+LARGE((N313,O313,P313,Q313,R313,S313,T313,U313,V313),3)+LARGE((N313,O313,P313,Q313,R313,S313,T313,U313,V313),4)+LARGE((N313,O313,P313,Q313,R313,S313,T313,U313,V313),5)+LARGE((N313,O313,P313,Q313,R313,S313,T313,U313,V313),6)&amp;"@",""))</f>
        <v/>
      </c>
      <c r="M313" s="188">
        <v>17</v>
      </c>
      <c r="N313" s="188"/>
      <c r="O313" s="188"/>
      <c r="P313" s="188"/>
      <c r="Q313" s="188"/>
      <c r="R313" s="188"/>
      <c r="S313" s="188"/>
      <c r="T313" s="188"/>
      <c r="U313" s="188"/>
      <c r="V313" s="188"/>
      <c r="W313" s="189" t="str">
        <f>IF(表格1[[#This Row],[中(LQ)]]="","",IF(表格1[[#This Row],[計分方式]]="4C+1X",SUM(AA313:AE313)+LARGE(AF313:AJ313,1)&amp;"@",""))</f>
        <v/>
      </c>
      <c r="X313" s="189" t="str">
        <f>IF(表格1[[#This Row],[中(LQ)]]="","",IF(表格1[[#This Row],[計分方式]]="4C+2X",SUM(AA313:AE313)+LARGE(AF313:AJ313,1)+LARGE(AF313:AJ313,2)&amp;"@",""))</f>
        <v/>
      </c>
      <c r="Y313" s="189" t="str">
        <f>IF(表格1[[#This Row],[中(LQ)]]="","",IF(表格1[[#This Row],[計分方式]]="Best5",LARGE((AB313,AC313,AD313,AE313,AF313,AG313,AH313,AI313,AJ313),1)+LARGE((AB313,AC313,AD313,AE313,AF313,AG313,AH313,AI313,AJ313),2)+LARGE((AB313,AC313,AD313,AE313,AF313,AG313,AH313,AI313,AJ313),3)+LARGE((AB313,AC313,AD313,AE313,AF313,AG313,AH313,AI313,AJ313),4)+LARGE((AB313,AC313,AD313,AE313,AF313,AG313,AH313,AI313,AJ313),5)&amp;"@",""))</f>
        <v/>
      </c>
      <c r="Z313" s="189" t="str">
        <f>IF(表格1[[#This Row],[中(LQ)]]="","",IF(表格1[[#This Row],[計分方式]]="Best6",LARGE((AB313,AC313,AD313,AE313,AF313,AG313,AH313,AI313,AJ313),1)+LARGE((AB313,AC313,AD313,AE313,AF313,AG313,AH313,AI313,AJ313),2)+LARGE((AB313,AC313,AD313,AE313,AF313,AG313,AH313,AI313,AJ313),3)+LARGE((AB313,AC313,AD313,AE313,AF313,AG313,AH313,AI313,AJ313),4)+LARGE((AB313,AC313,AD313,AE313,AF313,AG313,AH313,AI313,AJ313),5)+LARGE((AB313,AC313,AD313,AE313,AF313,AG313,AH313,AI313,AJ313),6)&amp;"@",""))</f>
        <v/>
      </c>
      <c r="AA313" s="188">
        <v>17</v>
      </c>
      <c r="AB313" s="188"/>
      <c r="AC313" s="188"/>
      <c r="AD313" s="188"/>
      <c r="AE313" s="188"/>
      <c r="AF313" s="188"/>
      <c r="AG313" s="188"/>
      <c r="AH313" s="188"/>
      <c r="AI313" s="188"/>
      <c r="AJ313" s="188"/>
      <c r="AK313" s="176" t="s">
        <v>464</v>
      </c>
    </row>
    <row r="314" spans="1:37" s="183" customFormat="1" ht="55.25" customHeight="1">
      <c r="A314" s="72" t="s">
        <v>1522</v>
      </c>
      <c r="B314" s="155" t="s">
        <v>1146</v>
      </c>
      <c r="C314" s="156" t="s">
        <v>1523</v>
      </c>
      <c r="D314" s="157" t="s">
        <v>1524</v>
      </c>
      <c r="E314" s="191" t="s">
        <v>143</v>
      </c>
      <c r="F314" s="187">
        <v>20</v>
      </c>
      <c r="G314" s="187" t="s">
        <v>1273</v>
      </c>
      <c r="H314" s="187"/>
      <c r="I314" s="187" t="str">
        <f>IF(表格1[[#This Row],[中(M)]]="","",IF(表格1[[#This Row],[計分方式]]="4C+1X",SUM(M314:Q314)+LARGE(R314:V314,1)&amp;"@",""))</f>
        <v/>
      </c>
      <c r="J314" s="187" t="str">
        <f>IF(表格1[[#This Row],[中(M)]]="","",IF(表格1[[#This Row],[計分方式]]="4C+2X",SUM(M314:Q314)+LARGE(R314:W314,1)+LARGE(R314:W314,2)&amp;"@",""))</f>
        <v/>
      </c>
      <c r="K314" s="187" t="str">
        <f>IF(表格1[[#This Row],[中(M)]]="","",IF(表格1[[#This Row],[計分方式]]="Best5",LARGE((N314,O314,P314,Q314,R314,S314,T314,U314,V314),1)+LARGE((N314,O314,P314,Q314,R314,S314,T314,U314,V314),2)+LARGE((N314,O314,P314,Q314,R314,S314,T314,U314,V314),3)+LARGE((N314,O314,P314,Q314,R314,S314,T314,U314,V314),4)+LARGE((N314,O314,P314,Q314,R314,S314,T314,U314,V314),5)&amp;"@",""))</f>
        <v/>
      </c>
      <c r="L314" s="187" t="str">
        <f>IF(表格1[[#This Row],[中(M)]]="","",IF(表格1[[#This Row],[計分方式]]="Best6",LARGE((N314,O314,P314,Q314,R314,S314,T314,U314,V314),1)+LARGE((N314,O314,P314,Q314,R314,S314,T314,U314,V314),2)+LARGE((N314,O314,P314,Q314,R314,S314,T314,U314,V314),3)+LARGE((N314,O314,P314,Q314,R314,S314,T314,U314,V314),4)+LARGE((N314,O314,P314,Q314,R314,S314,T314,U314,V314),5)+LARGE((N314,O314,P314,Q314,R314,S314,T314,U314,V314),6)&amp;"@",""))</f>
        <v/>
      </c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 t="str">
        <f>IF(表格1[[#This Row],[中(LQ)]]="","",IF(表格1[[#This Row],[計分方式]]="4C+1X",SUM(AA314:AE314)+LARGE(AF314:AJ314,1)&amp;"@",""))</f>
        <v/>
      </c>
      <c r="X314" s="187" t="str">
        <f>IF(表格1[[#This Row],[中(LQ)]]="","",IF(表格1[[#This Row],[計分方式]]="4C+2X",SUM(AA314:AE314)+LARGE(AF314:AJ314,1)+LARGE(AF314:AJ314,2)&amp;"@",""))</f>
        <v/>
      </c>
      <c r="Y314" s="187" t="str">
        <f>IF(表格1[[#This Row],[中(LQ)]]="","",IF(表格1[[#This Row],[計分方式]]="Best5",LARGE((AB314,AC314,AD314,AE314,AF314,AG314,AH314,AI314,AJ314),1)+LARGE((AB314,AC314,AD314,AE314,AF314,AG314,AH314,AI314,AJ314),2)+LARGE((AB314,AC314,AD314,AE314,AF314,AG314,AH314,AI314,AJ314),3)+LARGE((AB314,AC314,AD314,AE314,AF314,AG314,AH314,AI314,AJ314),4)+LARGE((AB314,AC314,AD314,AE314,AF314,AG314,AH314,AI314,AJ314),5)&amp;"@",""))</f>
        <v/>
      </c>
      <c r="Z314" s="187" t="str">
        <f>IF(表格1[[#This Row],[中(LQ)]]="","",IF(表格1[[#This Row],[計分方式]]="Best6",LARGE((AB314,AC314,AD314,AE314,AF314,AG314,AH314,AI314,AJ314),1)+LARGE((AB314,AC314,AD314,AE314,AF314,AG314,AH314,AI314,AJ314),2)+LARGE((AB314,AC314,AD314,AE314,AF314,AG314,AH314,AI314,AJ314),3)+LARGE((AB314,AC314,AD314,AE314,AF314,AG314,AH314,AI314,AJ314),4)+LARGE((AB314,AC314,AD314,AE314,AF314,AG314,AH314,AI314,AJ314),5)+LARGE((AB314,AC314,AD314,AE314,AF314,AG314,AH314,AI314,AJ314),6)&amp;"@",""))</f>
        <v/>
      </c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55" t="s">
        <v>1619</v>
      </c>
    </row>
    <row r="315" spans="1:37" s="167" customFormat="1" ht="55.25" customHeight="1">
      <c r="A315" s="51" t="s">
        <v>1188</v>
      </c>
      <c r="B315" s="52" t="s">
        <v>1146</v>
      </c>
      <c r="C315" s="52" t="s">
        <v>1189</v>
      </c>
      <c r="D315" s="160" t="s">
        <v>1190</v>
      </c>
      <c r="E315" s="7" t="s">
        <v>74</v>
      </c>
      <c r="F315" s="7">
        <v>40</v>
      </c>
      <c r="G315" s="7" t="s">
        <v>1148</v>
      </c>
      <c r="H315" s="195"/>
      <c r="I315" s="186" t="str">
        <f>IF(表格1[[#This Row],[中(M)]]="","",IF(表格1[[#This Row],[計分方式]]="4C+1X",SUM(M315:Q315)+LARGE(R315:V315,1)&amp;"@",""))</f>
        <v/>
      </c>
      <c r="J315" s="186" t="str">
        <f>IF(表格1[[#This Row],[中(M)]]="","",IF(表格1[[#This Row],[計分方式]]="4C+2X",SUM(M315:Q315)+LARGE(R315:W315,1)+LARGE(R315:W315,2)&amp;"@",""))</f>
        <v/>
      </c>
      <c r="K315" s="186" t="str">
        <f>IF(表格1[[#This Row],[中(M)]]="","",IF(表格1[[#This Row],[計分方式]]="Best5",LARGE((N315,O315,P315,Q315,R315,S315,T315,U315,V315),1)+LARGE((N315,O315,P315,Q315,R315,S315,T315,U315,V315),2)+LARGE((N315,O315,P315,Q315,R315,S315,T315,U315,V315),3)+LARGE((N315,O315,P315,Q315,R315,S315,T315,U315,V315),4)+LARGE((N315,O315,P315,Q315,R315,S315,T315,U315,V315),5)&amp;"@",""))</f>
        <v/>
      </c>
      <c r="L315" s="186" t="str">
        <f>IF(表格1[[#This Row],[中(M)]]="","",IF(表格1[[#This Row],[計分方式]]="Best6",LARGE((N315,O315,P315,Q315,R315,S315,T315,U315,V315),1)+LARGE((N315,O315,P315,Q315,R315,S315,T315,U315,V315),2)+LARGE((N315,O315,P315,Q315,R315,S315,T315,U315,V315),3)+LARGE((N315,O315,P315,Q315,R315,S315,T315,U315,V315),4)+LARGE((N315,O315,P315,Q315,R315,S315,T315,U315,V315),5)+LARGE((N315,O315,P315,Q315,R315,S315,T315,U315,V315),6)&amp;"@",""))</f>
        <v/>
      </c>
      <c r="M315" s="7">
        <v>16</v>
      </c>
      <c r="N315" s="7"/>
      <c r="O315" s="7"/>
      <c r="P315" s="7"/>
      <c r="Q315" s="7"/>
      <c r="R315" s="7"/>
      <c r="S315" s="7"/>
      <c r="T315" s="7"/>
      <c r="U315" s="7"/>
      <c r="V315" s="7"/>
      <c r="W315" s="186" t="str">
        <f>IF(表格1[[#This Row],[中(LQ)]]="","",IF(表格1[[#This Row],[計分方式]]="4C+1X",SUM(AA315:AE315)+LARGE(AF315:AJ315,1)&amp;"@",""))</f>
        <v/>
      </c>
      <c r="X315" s="186" t="str">
        <f>IF(表格1[[#This Row],[中(LQ)]]="","",IF(表格1[[#This Row],[計分方式]]="4C+2X",SUM(AA315:AE315)+LARGE(AF315:AJ315,1)+LARGE(AF315:AJ315,2)&amp;"@",""))</f>
        <v/>
      </c>
      <c r="Y315" s="186" t="str">
        <f>IF(表格1[[#This Row],[中(LQ)]]="","",IF(表格1[[#This Row],[計分方式]]="Best5",LARGE((AB315,AC315,AD315,AE315,AF315,AG315,AH315,AI315,AJ315),1)+LARGE((AB315,AC315,AD315,AE315,AF315,AG315,AH315,AI315,AJ315),2)+LARGE((AB315,AC315,AD315,AE315,AF315,AG315,AH315,AI315,AJ315),3)+LARGE((AB315,AC315,AD315,AE315,AF315,AG315,AH315,AI315,AJ315),4)+LARGE((AB315,AC315,AD315,AE315,AF315,AG315,AH315,AI315,AJ315),5)&amp;"@",""))</f>
        <v/>
      </c>
      <c r="Z315" s="186" t="str">
        <f>IF(表格1[[#This Row],[中(LQ)]]="","",IF(表格1[[#This Row],[計分方式]]="Best6",LARGE((AB315,AC315,AD315,AE315,AF315,AG315,AH315,AI315,AJ315),1)+LARGE((AB315,AC315,AD315,AE315,AF315,AG315,AH315,AI315,AJ315),2)+LARGE((AB315,AC315,AD315,AE315,AF315,AG315,AH315,AI315,AJ315),3)+LARGE((AB315,AC315,AD315,AE315,AF315,AG315,AH315,AI315,AJ315),4)+LARGE((AB315,AC315,AD315,AE315,AF315,AG315,AH315,AI315,AJ315),5)+LARGE((AB315,AC315,AD315,AE315,AF315,AG315,AH315,AI315,AJ315),6)&amp;"@",""))</f>
        <v/>
      </c>
      <c r="AA315" s="7">
        <v>15</v>
      </c>
      <c r="AB315" s="7"/>
      <c r="AC315" s="7"/>
      <c r="AD315" s="7"/>
      <c r="AE315" s="7"/>
      <c r="AF315" s="7"/>
      <c r="AG315" s="7"/>
      <c r="AH315" s="7"/>
      <c r="AI315" s="7"/>
      <c r="AJ315" s="7"/>
      <c r="AK315" s="52" t="s">
        <v>464</v>
      </c>
    </row>
    <row r="316" spans="1:37" s="167" customFormat="1" ht="55.25" customHeight="1">
      <c r="A316" s="51" t="s">
        <v>1191</v>
      </c>
      <c r="B316" s="52" t="s">
        <v>1146</v>
      </c>
      <c r="C316" s="52" t="s">
        <v>1525</v>
      </c>
      <c r="D316" s="160" t="s">
        <v>1526</v>
      </c>
      <c r="E316" s="7" t="s">
        <v>74</v>
      </c>
      <c r="F316" s="7">
        <v>10</v>
      </c>
      <c r="G316" s="7" t="s">
        <v>1148</v>
      </c>
      <c r="H316" s="7"/>
      <c r="I316" s="186" t="str">
        <f>IF(表格1[[#This Row],[中(M)]]="","",IF(表格1[[#This Row],[計分方式]]="4C+1X",SUM(M316:Q316)+LARGE(R316:V316,1)&amp;"@",""))</f>
        <v/>
      </c>
      <c r="J316" s="186" t="str">
        <f>IF(表格1[[#This Row],[中(M)]]="","",IF(表格1[[#This Row],[計分方式]]="4C+2X",SUM(M316:Q316)+LARGE(R316:W316,1)+LARGE(R316:W316,2)&amp;"@",""))</f>
        <v/>
      </c>
      <c r="K316" s="186" t="str">
        <f>IF(表格1[[#This Row],[中(M)]]="","",IF(表格1[[#This Row],[計分方式]]="Best5",LARGE((N316,O316,P316,Q316,R316,S316,T316,U316,V316),1)+LARGE((N316,O316,P316,Q316,R316,S316,T316,U316,V316),2)+LARGE((N316,O316,P316,Q316,R316,S316,T316,U316,V316),3)+LARGE((N316,O316,P316,Q316,R316,S316,T316,U316,V316),4)+LARGE((N316,O316,P316,Q316,R316,S316,T316,U316,V316),5)&amp;"@",""))</f>
        <v/>
      </c>
      <c r="L316" s="186" t="str">
        <f>IF(表格1[[#This Row],[中(M)]]="","",IF(表格1[[#This Row],[計分方式]]="Best6",LARGE((N316,O316,P316,Q316,R316,S316,T316,U316,V316),1)+LARGE((N316,O316,P316,Q316,R316,S316,T316,U316,V316),2)+LARGE((N316,O316,P316,Q316,R316,S316,T316,U316,V316),3)+LARGE((N316,O316,P316,Q316,R316,S316,T316,U316,V316),4)+LARGE((N316,O316,P316,Q316,R316,S316,T316,U316,V316),5)+LARGE((N316,O316,P316,Q316,R316,S316,T316,U316,V316),6)&amp;"@",""))</f>
        <v/>
      </c>
      <c r="M316" s="7">
        <v>17</v>
      </c>
      <c r="N316" s="7"/>
      <c r="O316" s="7"/>
      <c r="P316" s="7"/>
      <c r="Q316" s="7"/>
      <c r="R316" s="7"/>
      <c r="S316" s="7"/>
      <c r="T316" s="7"/>
      <c r="U316" s="7"/>
      <c r="V316" s="7"/>
      <c r="W316" s="186" t="str">
        <f>IF(表格1[[#This Row],[中(LQ)]]="","",IF(表格1[[#This Row],[計分方式]]="4C+1X",SUM(AA316:AE316)+LARGE(AF316:AJ316,1)&amp;"@",""))</f>
        <v/>
      </c>
      <c r="X316" s="186" t="str">
        <f>IF(表格1[[#This Row],[中(LQ)]]="","",IF(表格1[[#This Row],[計分方式]]="4C+2X",SUM(AA316:AE316)+LARGE(AF316:AJ316,1)+LARGE(AF316:AJ316,2)&amp;"@",""))</f>
        <v/>
      </c>
      <c r="Y316" s="186" t="str">
        <f>IF(表格1[[#This Row],[中(LQ)]]="","",IF(表格1[[#This Row],[計分方式]]="Best5",LARGE((AB316,AC316,AD316,AE316,AF316,AG316,AH316,AI316,AJ316),1)+LARGE((AB316,AC316,AD316,AE316,AF316,AG316,AH316,AI316,AJ316),2)+LARGE((AB316,AC316,AD316,AE316,AF316,AG316,AH316,AI316,AJ316),3)+LARGE((AB316,AC316,AD316,AE316,AF316,AG316,AH316,AI316,AJ316),4)+LARGE((AB316,AC316,AD316,AE316,AF316,AG316,AH316,AI316,AJ316),5)&amp;"@",""))</f>
        <v/>
      </c>
      <c r="Z316" s="186" t="str">
        <f>IF(表格1[[#This Row],[中(LQ)]]="","",IF(表格1[[#This Row],[計分方式]]="Best6",LARGE((AB316,AC316,AD316,AE316,AF316,AG316,AH316,AI316,AJ316),1)+LARGE((AB316,AC316,AD316,AE316,AF316,AG316,AH316,AI316,AJ316),2)+LARGE((AB316,AC316,AD316,AE316,AF316,AG316,AH316,AI316,AJ316),3)+LARGE((AB316,AC316,AD316,AE316,AF316,AG316,AH316,AI316,AJ316),4)+LARGE((AB316,AC316,AD316,AE316,AF316,AG316,AH316,AI316,AJ316),5)+LARGE((AB316,AC316,AD316,AE316,AF316,AG316,AH316,AI316,AJ316),6)&amp;"@",""))</f>
        <v/>
      </c>
      <c r="AA316" s="7">
        <v>16</v>
      </c>
      <c r="AB316" s="7"/>
      <c r="AC316" s="7"/>
      <c r="AD316" s="7"/>
      <c r="AE316" s="7"/>
      <c r="AF316" s="7"/>
      <c r="AG316" s="7"/>
      <c r="AH316" s="7"/>
      <c r="AI316" s="7"/>
      <c r="AJ316" s="7"/>
      <c r="AK316" s="168" t="s">
        <v>464</v>
      </c>
    </row>
    <row r="317" spans="1:37" s="167" customFormat="1" ht="55.25" customHeight="1">
      <c r="A317" s="51" t="s">
        <v>1194</v>
      </c>
      <c r="B317" s="52" t="s">
        <v>1146</v>
      </c>
      <c r="C317" s="52" t="s">
        <v>1527</v>
      </c>
      <c r="D317" s="160" t="s">
        <v>1528</v>
      </c>
      <c r="E317" s="7" t="s">
        <v>74</v>
      </c>
      <c r="F317" s="7">
        <v>10</v>
      </c>
      <c r="G317" s="7" t="s">
        <v>1148</v>
      </c>
      <c r="H317" s="195"/>
      <c r="I317" s="186" t="str">
        <f>IF(表格1[[#This Row],[中(M)]]="","",IF(表格1[[#This Row],[計分方式]]="4C+1X",SUM(M317:Q317)+LARGE(R317:V317,1)&amp;"@",""))</f>
        <v/>
      </c>
      <c r="J317" s="186" t="str">
        <f>IF(表格1[[#This Row],[中(M)]]="","",IF(表格1[[#This Row],[計分方式]]="4C+2X",SUM(M317:Q317)+LARGE(R317:W317,1)+LARGE(R317:W317,2)&amp;"@",""))</f>
        <v/>
      </c>
      <c r="K317" s="186" t="str">
        <f>IF(表格1[[#This Row],[中(M)]]="","",IF(表格1[[#This Row],[計分方式]]="Best5",LARGE((N317,O317,P317,Q317,R317,S317,T317,U317,V317),1)+LARGE((N317,O317,P317,Q317,R317,S317,T317,U317,V317),2)+LARGE((N317,O317,P317,Q317,R317,S317,T317,U317,V317),3)+LARGE((N317,O317,P317,Q317,R317,S317,T317,U317,V317),4)+LARGE((N317,O317,P317,Q317,R317,S317,T317,U317,V317),5)&amp;"@",""))</f>
        <v/>
      </c>
      <c r="L317" s="186" t="str">
        <f>IF(表格1[[#This Row],[中(M)]]="","",IF(表格1[[#This Row],[計分方式]]="Best6",LARGE((N317,O317,P317,Q317,R317,S317,T317,U317,V317),1)+LARGE((N317,O317,P317,Q317,R317,S317,T317,U317,V317),2)+LARGE((N317,O317,P317,Q317,R317,S317,T317,U317,V317),3)+LARGE((N317,O317,P317,Q317,R317,S317,T317,U317,V317),4)+LARGE((N317,O317,P317,Q317,R317,S317,T317,U317,V317),5)+LARGE((N317,O317,P317,Q317,R317,S317,T317,U317,V317),6)&amp;"@",""))</f>
        <v/>
      </c>
      <c r="M317" s="7">
        <v>17</v>
      </c>
      <c r="N317" s="7"/>
      <c r="O317" s="7"/>
      <c r="P317" s="7"/>
      <c r="Q317" s="7"/>
      <c r="R317" s="7"/>
      <c r="S317" s="7"/>
      <c r="T317" s="7"/>
      <c r="U317" s="7"/>
      <c r="V317" s="7"/>
      <c r="W317" s="186" t="str">
        <f>IF(表格1[[#This Row],[中(LQ)]]="","",IF(表格1[[#This Row],[計分方式]]="4C+1X",SUM(AA317:AE317)+LARGE(AF317:AJ317,1)&amp;"@",""))</f>
        <v/>
      </c>
      <c r="X317" s="186" t="str">
        <f>IF(表格1[[#This Row],[中(LQ)]]="","",IF(表格1[[#This Row],[計分方式]]="4C+2X",SUM(AA317:AE317)+LARGE(AF317:AJ317,1)+LARGE(AF317:AJ317,2)&amp;"@",""))</f>
        <v/>
      </c>
      <c r="Y317" s="186" t="str">
        <f>IF(表格1[[#This Row],[中(LQ)]]="","",IF(表格1[[#This Row],[計分方式]]="Best5",LARGE((AB317,AC317,AD317,AE317,AF317,AG317,AH317,AI317,AJ317),1)+LARGE((AB317,AC317,AD317,AE317,AF317,AG317,AH317,AI317,AJ317),2)+LARGE((AB317,AC317,AD317,AE317,AF317,AG317,AH317,AI317,AJ317),3)+LARGE((AB317,AC317,AD317,AE317,AF317,AG317,AH317,AI317,AJ317),4)+LARGE((AB317,AC317,AD317,AE317,AF317,AG317,AH317,AI317,AJ317),5)&amp;"@",""))</f>
        <v/>
      </c>
      <c r="Z317" s="186" t="str">
        <f>IF(表格1[[#This Row],[中(LQ)]]="","",IF(表格1[[#This Row],[計分方式]]="Best6",LARGE((AB317,AC317,AD317,AE317,AF317,AG317,AH317,AI317,AJ317),1)+LARGE((AB317,AC317,AD317,AE317,AF317,AG317,AH317,AI317,AJ317),2)+LARGE((AB317,AC317,AD317,AE317,AF317,AG317,AH317,AI317,AJ317),3)+LARGE((AB317,AC317,AD317,AE317,AF317,AG317,AH317,AI317,AJ317),4)+LARGE((AB317,AC317,AD317,AE317,AF317,AG317,AH317,AI317,AJ317),5)+LARGE((AB317,AC317,AD317,AE317,AF317,AG317,AH317,AI317,AJ317),6)&amp;"@",""))</f>
        <v/>
      </c>
      <c r="AA317" s="7">
        <v>17</v>
      </c>
      <c r="AB317" s="7"/>
      <c r="AC317" s="7"/>
      <c r="AD317" s="7"/>
      <c r="AE317" s="7"/>
      <c r="AF317" s="7"/>
      <c r="AG317" s="7"/>
      <c r="AH317" s="7"/>
      <c r="AI317" s="7"/>
      <c r="AJ317" s="7"/>
      <c r="AK317" s="168" t="s">
        <v>464</v>
      </c>
    </row>
    <row r="318" spans="1:37" s="177" customFormat="1" ht="55.25" customHeight="1">
      <c r="A318" s="59" t="s">
        <v>1197</v>
      </c>
      <c r="B318" s="53" t="s">
        <v>1146</v>
      </c>
      <c r="C318" s="53" t="s">
        <v>1198</v>
      </c>
      <c r="D318" s="64" t="s">
        <v>1199</v>
      </c>
      <c r="E318" s="188" t="s">
        <v>74</v>
      </c>
      <c r="F318" s="188">
        <v>10</v>
      </c>
      <c r="G318" s="188" t="s">
        <v>1148</v>
      </c>
      <c r="H318" s="188"/>
      <c r="I318" s="189" t="str">
        <f>IF(表格1[[#This Row],[中(M)]]="","",IF(表格1[[#This Row],[計分方式]]="4C+1X",SUM(M318:Q318)+LARGE(R318:V318,1)&amp;"@",""))</f>
        <v/>
      </c>
      <c r="J318" s="189" t="str">
        <f>IF(表格1[[#This Row],[中(M)]]="","",IF(表格1[[#This Row],[計分方式]]="4C+2X",SUM(M318:Q318)+LARGE(R318:W318,1)+LARGE(R318:W318,2)&amp;"@",""))</f>
        <v/>
      </c>
      <c r="K318" s="189" t="str">
        <f>IF(表格1[[#This Row],[中(M)]]="","",IF(表格1[[#This Row],[計分方式]]="Best5",LARGE((N318,O318,P318,Q318,R318,S318,T318,U318,V318),1)+LARGE((N318,O318,P318,Q318,R318,S318,T318,U318,V318),2)+LARGE((N318,O318,P318,Q318,R318,S318,T318,U318,V318),3)+LARGE((N318,O318,P318,Q318,R318,S318,T318,U318,V318),4)+LARGE((N318,O318,P318,Q318,R318,S318,T318,U318,V318),5)&amp;"@",""))</f>
        <v/>
      </c>
      <c r="L318" s="189" t="str">
        <f>IF(表格1[[#This Row],[中(M)]]="","",IF(表格1[[#This Row],[計分方式]]="Best6",LARGE((N318,O318,P318,Q318,R318,S318,T318,U318,V318),1)+LARGE((N318,O318,P318,Q318,R318,S318,T318,U318,V318),2)+LARGE((N318,O318,P318,Q318,R318,S318,T318,U318,V318),3)+LARGE((N318,O318,P318,Q318,R318,S318,T318,U318,V318),4)+LARGE((N318,O318,P318,Q318,R318,S318,T318,U318,V318),5)+LARGE((N318,O318,P318,Q318,R318,S318,T318,U318,V318),6)&amp;"@",""))</f>
        <v/>
      </c>
      <c r="M318" s="188">
        <v>13</v>
      </c>
      <c r="N318" s="188"/>
      <c r="O318" s="188"/>
      <c r="P318" s="188"/>
      <c r="Q318" s="188"/>
      <c r="R318" s="188"/>
      <c r="S318" s="188"/>
      <c r="T318" s="188"/>
      <c r="U318" s="188"/>
      <c r="V318" s="188"/>
      <c r="W318" s="189" t="str">
        <f>IF(表格1[[#This Row],[中(LQ)]]="","",IF(表格1[[#This Row],[計分方式]]="4C+1X",SUM(AA318:AE318)+LARGE(AF318:AJ318,1)&amp;"@",""))</f>
        <v/>
      </c>
      <c r="X318" s="189" t="str">
        <f>IF(表格1[[#This Row],[中(LQ)]]="","",IF(表格1[[#This Row],[計分方式]]="4C+2X",SUM(AA318:AE318)+LARGE(AF318:AJ318,1)+LARGE(AF318:AJ318,2)&amp;"@",""))</f>
        <v/>
      </c>
      <c r="Y318" s="189" t="str">
        <f>IF(表格1[[#This Row],[中(LQ)]]="","",IF(表格1[[#This Row],[計分方式]]="Best5",LARGE((AB318,AC318,AD318,AE318,AF318,AG318,AH318,AI318,AJ318),1)+LARGE((AB318,AC318,AD318,AE318,AF318,AG318,AH318,AI318,AJ318),2)+LARGE((AB318,AC318,AD318,AE318,AF318,AG318,AH318,AI318,AJ318),3)+LARGE((AB318,AC318,AD318,AE318,AF318,AG318,AH318,AI318,AJ318),4)+LARGE((AB318,AC318,AD318,AE318,AF318,AG318,AH318,AI318,AJ318),5)&amp;"@",""))</f>
        <v/>
      </c>
      <c r="Z318" s="189" t="str">
        <f>IF(表格1[[#This Row],[中(LQ)]]="","",IF(表格1[[#This Row],[計分方式]]="Best6",LARGE((AB318,AC318,AD318,AE318,AF318,AG318,AH318,AI318,AJ318),1)+LARGE((AB318,AC318,AD318,AE318,AF318,AG318,AH318,AI318,AJ318),2)+LARGE((AB318,AC318,AD318,AE318,AF318,AG318,AH318,AI318,AJ318),3)+LARGE((AB318,AC318,AD318,AE318,AF318,AG318,AH318,AI318,AJ318),4)+LARGE((AB318,AC318,AD318,AE318,AF318,AG318,AH318,AI318,AJ318),5)+LARGE((AB318,AC318,AD318,AE318,AF318,AG318,AH318,AI318,AJ318),6)&amp;"@",""))</f>
        <v/>
      </c>
      <c r="AA318" s="188">
        <v>13</v>
      </c>
      <c r="AB318" s="188"/>
      <c r="AC318" s="188"/>
      <c r="AD318" s="188"/>
      <c r="AE318" s="188"/>
      <c r="AF318" s="188"/>
      <c r="AG318" s="188"/>
      <c r="AH318" s="188"/>
      <c r="AI318" s="188"/>
      <c r="AJ318" s="188"/>
      <c r="AK318" s="176" t="s">
        <v>464</v>
      </c>
    </row>
    <row r="319" spans="1:37" s="183" customFormat="1" ht="55.25" customHeight="1">
      <c r="A319" s="72" t="s">
        <v>1529</v>
      </c>
      <c r="B319" s="155" t="s">
        <v>1146</v>
      </c>
      <c r="C319" s="155" t="s">
        <v>1530</v>
      </c>
      <c r="D319" s="202" t="s">
        <v>1531</v>
      </c>
      <c r="E319" s="191" t="s">
        <v>143</v>
      </c>
      <c r="F319" s="187">
        <v>20</v>
      </c>
      <c r="G319" s="187"/>
      <c r="H319" s="187"/>
      <c r="I319" s="187" t="str">
        <f>IF(表格1[[#This Row],[中(M)]]="","",IF(表格1[[#This Row],[計分方式]]="4C+1X",SUM(M319:Q319)+LARGE(R319:V319,1)&amp;"@",""))</f>
        <v/>
      </c>
      <c r="J319" s="187" t="str">
        <f>IF(表格1[[#This Row],[中(M)]]="","",IF(表格1[[#This Row],[計分方式]]="4C+2X",SUM(M319:Q319)+LARGE(R319:W319,1)+LARGE(R319:W319,2)&amp;"@",""))</f>
        <v/>
      </c>
      <c r="K319" s="187" t="str">
        <f>IF(表格1[[#This Row],[中(M)]]="","",IF(表格1[[#This Row],[計分方式]]="Best5",LARGE((N319,O319,P319,Q319,R319,S319,T319,U319,V319),1)+LARGE((N319,O319,P319,Q319,R319,S319,T319,U319,V319),2)+LARGE((N319,O319,P319,Q319,R319,S319,T319,U319,V319),3)+LARGE((N319,O319,P319,Q319,R319,S319,T319,U319,V319),4)+LARGE((N319,O319,P319,Q319,R319,S319,T319,U319,V319),5)&amp;"@",""))</f>
        <v/>
      </c>
      <c r="L319" s="187" t="str">
        <f>IF(表格1[[#This Row],[中(M)]]="","",IF(表格1[[#This Row],[計分方式]]="Best6",LARGE((N319,O319,P319,Q319,R319,S319,T319,U319,V319),1)+LARGE((N319,O319,P319,Q319,R319,S319,T319,U319,V319),2)+LARGE((N319,O319,P319,Q319,R319,S319,T319,U319,V319),3)+LARGE((N319,O319,P319,Q319,R319,S319,T319,U319,V319),4)+LARGE((N319,O319,P319,Q319,R319,S319,T319,U319,V319),5)+LARGE((N319,O319,P319,Q319,R319,S319,T319,U319,V319),6)&amp;"@",""))</f>
        <v/>
      </c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 t="str">
        <f>IF(表格1[[#This Row],[中(LQ)]]="","",IF(表格1[[#This Row],[計分方式]]="4C+1X",SUM(AA319:AE319)+LARGE(AF319:AJ319,1)&amp;"@",""))</f>
        <v/>
      </c>
      <c r="X319" s="187" t="str">
        <f>IF(表格1[[#This Row],[中(LQ)]]="","",IF(表格1[[#This Row],[計分方式]]="4C+2X",SUM(AA319:AE319)+LARGE(AF319:AJ319,1)+LARGE(AF319:AJ319,2)&amp;"@",""))</f>
        <v/>
      </c>
      <c r="Y319" s="187" t="str">
        <f>IF(表格1[[#This Row],[中(LQ)]]="","",IF(表格1[[#This Row],[計分方式]]="Best5",LARGE((AB319,AC319,AD319,AE319,AF319,AG319,AH319,AI319,AJ319),1)+LARGE((AB319,AC319,AD319,AE319,AF319,AG319,AH319,AI319,AJ319),2)+LARGE((AB319,AC319,AD319,AE319,AF319,AG319,AH319,AI319,AJ319),3)+LARGE((AB319,AC319,AD319,AE319,AF319,AG319,AH319,AI319,AJ319),4)+LARGE((AB319,AC319,AD319,AE319,AF319,AG319,AH319,AI319,AJ319),5)&amp;"@",""))</f>
        <v/>
      </c>
      <c r="Z319" s="187" t="str">
        <f>IF(表格1[[#This Row],[中(LQ)]]="","",IF(表格1[[#This Row],[計分方式]]="Best6",LARGE((AB319,AC319,AD319,AE319,AF319,AG319,AH319,AI319,AJ319),1)+LARGE((AB319,AC319,AD319,AE319,AF319,AG319,AH319,AI319,AJ319),2)+LARGE((AB319,AC319,AD319,AE319,AF319,AG319,AH319,AI319,AJ319),3)+LARGE((AB319,AC319,AD319,AE319,AF319,AG319,AH319,AI319,AJ319),4)+LARGE((AB319,AC319,AD319,AE319,AF319,AG319,AH319,AI319,AJ319),5)+LARGE((AB319,AC319,AD319,AE319,AF319,AG319,AH319,AI319,AJ319),6)&amp;"@",""))</f>
        <v/>
      </c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55" t="s">
        <v>1619</v>
      </c>
    </row>
    <row r="320" spans="1:37" s="183" customFormat="1" ht="55.25" customHeight="1">
      <c r="A320" s="72" t="s">
        <v>1532</v>
      </c>
      <c r="B320" s="155" t="s">
        <v>1146</v>
      </c>
      <c r="C320" s="155" t="s">
        <v>1533</v>
      </c>
      <c r="D320" s="202" t="s">
        <v>1534</v>
      </c>
      <c r="E320" s="191" t="s">
        <v>143</v>
      </c>
      <c r="F320" s="187">
        <v>20</v>
      </c>
      <c r="G320" s="187"/>
      <c r="H320" s="187"/>
      <c r="I320" s="187" t="str">
        <f>IF(表格1[[#This Row],[中(M)]]="","",IF(表格1[[#This Row],[計分方式]]="4C+1X",SUM(M320:Q320)+LARGE(R320:V320,1)&amp;"@",""))</f>
        <v/>
      </c>
      <c r="J320" s="187" t="str">
        <f>IF(表格1[[#This Row],[中(M)]]="","",IF(表格1[[#This Row],[計分方式]]="4C+2X",SUM(M320:Q320)+LARGE(R320:W320,1)+LARGE(R320:W320,2)&amp;"@",""))</f>
        <v/>
      </c>
      <c r="K320" s="187" t="str">
        <f>IF(表格1[[#This Row],[中(M)]]="","",IF(表格1[[#This Row],[計分方式]]="Best5",LARGE((N320,O320,P320,Q320,R320,S320,T320,U320,V320),1)+LARGE((N320,O320,P320,Q320,R320,S320,T320,U320,V320),2)+LARGE((N320,O320,P320,Q320,R320,S320,T320,U320,V320),3)+LARGE((N320,O320,P320,Q320,R320,S320,T320,U320,V320),4)+LARGE((N320,O320,P320,Q320,R320,S320,T320,U320,V320),5)&amp;"@",""))</f>
        <v/>
      </c>
      <c r="L320" s="187" t="str">
        <f>IF(表格1[[#This Row],[中(M)]]="","",IF(表格1[[#This Row],[計分方式]]="Best6",LARGE((N320,O320,P320,Q320,R320,S320,T320,U320,V320),1)+LARGE((N320,O320,P320,Q320,R320,S320,T320,U320,V320),2)+LARGE((N320,O320,P320,Q320,R320,S320,T320,U320,V320),3)+LARGE((N320,O320,P320,Q320,R320,S320,T320,U320,V320),4)+LARGE((N320,O320,P320,Q320,R320,S320,T320,U320,V320),5)+LARGE((N320,O320,P320,Q320,R320,S320,T320,U320,V320),6)&amp;"@",""))</f>
        <v/>
      </c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 t="str">
        <f>IF(表格1[[#This Row],[中(LQ)]]="","",IF(表格1[[#This Row],[計分方式]]="4C+1X",SUM(AA320:AE320)+LARGE(AF320:AJ320,1)&amp;"@",""))</f>
        <v/>
      </c>
      <c r="X320" s="187" t="str">
        <f>IF(表格1[[#This Row],[中(LQ)]]="","",IF(表格1[[#This Row],[計分方式]]="4C+2X",SUM(AA320:AE320)+LARGE(AF320:AJ320,1)+LARGE(AF320:AJ320,2)&amp;"@",""))</f>
        <v/>
      </c>
      <c r="Y320" s="187" t="str">
        <f>IF(表格1[[#This Row],[中(LQ)]]="","",IF(表格1[[#This Row],[計分方式]]="Best5",LARGE((AB320,AC320,AD320,AE320,AF320,AG320,AH320,AI320,AJ320),1)+LARGE((AB320,AC320,AD320,AE320,AF320,AG320,AH320,AI320,AJ320),2)+LARGE((AB320,AC320,AD320,AE320,AF320,AG320,AH320,AI320,AJ320),3)+LARGE((AB320,AC320,AD320,AE320,AF320,AG320,AH320,AI320,AJ320),4)+LARGE((AB320,AC320,AD320,AE320,AF320,AG320,AH320,AI320,AJ320),5)&amp;"@",""))</f>
        <v/>
      </c>
      <c r="Z320" s="187" t="str">
        <f>IF(表格1[[#This Row],[中(LQ)]]="","",IF(表格1[[#This Row],[計分方式]]="Best6",LARGE((AB320,AC320,AD320,AE320,AF320,AG320,AH320,AI320,AJ320),1)+LARGE((AB320,AC320,AD320,AE320,AF320,AG320,AH320,AI320,AJ320),2)+LARGE((AB320,AC320,AD320,AE320,AF320,AG320,AH320,AI320,AJ320),3)+LARGE((AB320,AC320,AD320,AE320,AF320,AG320,AH320,AI320,AJ320),4)+LARGE((AB320,AC320,AD320,AE320,AF320,AG320,AH320,AI320,AJ320),5)+LARGE((AB320,AC320,AD320,AE320,AF320,AG320,AH320,AI320,AJ320),6)&amp;"@",""))</f>
        <v/>
      </c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55" t="s">
        <v>1619</v>
      </c>
    </row>
    <row r="321" spans="1:37" s="177" customFormat="1" ht="55.25" customHeight="1">
      <c r="A321" s="59" t="s">
        <v>1200</v>
      </c>
      <c r="B321" s="53" t="s">
        <v>1146</v>
      </c>
      <c r="C321" s="53" t="s">
        <v>1201</v>
      </c>
      <c r="D321" s="64" t="s">
        <v>1202</v>
      </c>
      <c r="E321" s="188" t="s">
        <v>74</v>
      </c>
      <c r="F321" s="188">
        <v>10</v>
      </c>
      <c r="G321" s="188" t="s">
        <v>1148</v>
      </c>
      <c r="H321" s="196"/>
      <c r="I321" s="189" t="str">
        <f>IF(表格1[[#This Row],[中(M)]]="","",IF(表格1[[#This Row],[計分方式]]="4C+1X",SUM(M321:Q321)+LARGE(R321:V321,1)&amp;"@",""))</f>
        <v/>
      </c>
      <c r="J321" s="189" t="str">
        <f>IF(表格1[[#This Row],[中(M)]]="","",IF(表格1[[#This Row],[計分方式]]="4C+2X",SUM(M321:Q321)+LARGE(R321:W321,1)+LARGE(R321:W321,2)&amp;"@",""))</f>
        <v/>
      </c>
      <c r="K321" s="189" t="str">
        <f>IF(表格1[[#This Row],[中(M)]]="","",IF(表格1[[#This Row],[計分方式]]="Best5",LARGE((N321,O321,P321,Q321,R321,S321,T321,U321,V321),1)+LARGE((N321,O321,P321,Q321,R321,S321,T321,U321,V321),2)+LARGE((N321,O321,P321,Q321,R321,S321,T321,U321,V321),3)+LARGE((N321,O321,P321,Q321,R321,S321,T321,U321,V321),4)+LARGE((N321,O321,P321,Q321,R321,S321,T321,U321,V321),5)&amp;"@",""))</f>
        <v/>
      </c>
      <c r="L321" s="189" t="str">
        <f>IF(表格1[[#This Row],[中(M)]]="","",IF(表格1[[#This Row],[計分方式]]="Best6",LARGE((N321,O321,P321,Q321,R321,S321,T321,U321,V321),1)+LARGE((N321,O321,P321,Q321,R321,S321,T321,U321,V321),2)+LARGE((N321,O321,P321,Q321,R321,S321,T321,U321,V321),3)+LARGE((N321,O321,P321,Q321,R321,S321,T321,U321,V321),4)+LARGE((N321,O321,P321,Q321,R321,S321,T321,U321,V321),5)+LARGE((N321,O321,P321,Q321,R321,S321,T321,U321,V321),6)&amp;"@",""))</f>
        <v/>
      </c>
      <c r="M321" s="188">
        <v>15</v>
      </c>
      <c r="N321" s="188"/>
      <c r="O321" s="188"/>
      <c r="P321" s="188"/>
      <c r="Q321" s="188"/>
      <c r="R321" s="188"/>
      <c r="S321" s="188"/>
      <c r="T321" s="188"/>
      <c r="U321" s="188"/>
      <c r="V321" s="188"/>
      <c r="W321" s="189" t="str">
        <f>IF(表格1[[#This Row],[中(LQ)]]="","",IF(表格1[[#This Row],[計分方式]]="4C+1X",SUM(AA321:AE321)+LARGE(AF321:AJ321,1)&amp;"@",""))</f>
        <v/>
      </c>
      <c r="X321" s="189" t="str">
        <f>IF(表格1[[#This Row],[中(LQ)]]="","",IF(表格1[[#This Row],[計分方式]]="4C+2X",SUM(AA321:AE321)+LARGE(AF321:AJ321,1)+LARGE(AF321:AJ321,2)&amp;"@",""))</f>
        <v/>
      </c>
      <c r="Y321" s="189" t="str">
        <f>IF(表格1[[#This Row],[中(LQ)]]="","",IF(表格1[[#This Row],[計分方式]]="Best5",LARGE((AB321,AC321,AD321,AE321,AF321,AG321,AH321,AI321,AJ321),1)+LARGE((AB321,AC321,AD321,AE321,AF321,AG321,AH321,AI321,AJ321),2)+LARGE((AB321,AC321,AD321,AE321,AF321,AG321,AH321,AI321,AJ321),3)+LARGE((AB321,AC321,AD321,AE321,AF321,AG321,AH321,AI321,AJ321),4)+LARGE((AB321,AC321,AD321,AE321,AF321,AG321,AH321,AI321,AJ321),5)&amp;"@",""))</f>
        <v/>
      </c>
      <c r="Z321" s="189" t="str">
        <f>IF(表格1[[#This Row],[中(LQ)]]="","",IF(表格1[[#This Row],[計分方式]]="Best6",LARGE((AB321,AC321,AD321,AE321,AF321,AG321,AH321,AI321,AJ321),1)+LARGE((AB321,AC321,AD321,AE321,AF321,AG321,AH321,AI321,AJ321),2)+LARGE((AB321,AC321,AD321,AE321,AF321,AG321,AH321,AI321,AJ321),3)+LARGE((AB321,AC321,AD321,AE321,AF321,AG321,AH321,AI321,AJ321),4)+LARGE((AB321,AC321,AD321,AE321,AF321,AG321,AH321,AI321,AJ321),5)+LARGE((AB321,AC321,AD321,AE321,AF321,AG321,AH321,AI321,AJ321),6)&amp;"@",""))</f>
        <v/>
      </c>
      <c r="AA321" s="188">
        <v>15</v>
      </c>
      <c r="AB321" s="188"/>
      <c r="AC321" s="188"/>
      <c r="AD321" s="188"/>
      <c r="AE321" s="188"/>
      <c r="AF321" s="188"/>
      <c r="AG321" s="188"/>
      <c r="AH321" s="188"/>
      <c r="AI321" s="188"/>
      <c r="AJ321" s="188"/>
      <c r="AK321" s="176" t="s">
        <v>464</v>
      </c>
    </row>
    <row r="322" spans="1:37" s="177" customFormat="1" ht="55.25" customHeight="1">
      <c r="A322" s="59" t="s">
        <v>1203</v>
      </c>
      <c r="B322" s="53" t="s">
        <v>1146</v>
      </c>
      <c r="C322" s="53" t="s">
        <v>1204</v>
      </c>
      <c r="D322" s="64" t="s">
        <v>1205</v>
      </c>
      <c r="E322" s="188" t="s">
        <v>74</v>
      </c>
      <c r="F322" s="188">
        <v>10</v>
      </c>
      <c r="G322" s="188" t="s">
        <v>1148</v>
      </c>
      <c r="H322" s="188"/>
      <c r="I322" s="189" t="str">
        <f>IF(表格1[[#This Row],[中(M)]]="","",IF(表格1[[#This Row],[計分方式]]="4C+1X",SUM(M322:Q322)+LARGE(R322:V322,1)&amp;"@",""))</f>
        <v/>
      </c>
      <c r="J322" s="189" t="str">
        <f>IF(表格1[[#This Row],[中(M)]]="","",IF(表格1[[#This Row],[計分方式]]="4C+2X",SUM(M322:Q322)+LARGE(R322:W322,1)+LARGE(R322:W322,2)&amp;"@",""))</f>
        <v/>
      </c>
      <c r="K322" s="189" t="str">
        <f>IF(表格1[[#This Row],[中(M)]]="","",IF(表格1[[#This Row],[計分方式]]="Best5",LARGE((N322,O322,P322,Q322,R322,S322,T322,U322,V322),1)+LARGE((N322,O322,P322,Q322,R322,S322,T322,U322,V322),2)+LARGE((N322,O322,P322,Q322,R322,S322,T322,U322,V322),3)+LARGE((N322,O322,P322,Q322,R322,S322,T322,U322,V322),4)+LARGE((N322,O322,P322,Q322,R322,S322,T322,U322,V322),5)&amp;"@",""))</f>
        <v/>
      </c>
      <c r="L322" s="189" t="str">
        <f>IF(表格1[[#This Row],[中(M)]]="","",IF(表格1[[#This Row],[計分方式]]="Best6",LARGE((N322,O322,P322,Q322,R322,S322,T322,U322,V322),1)+LARGE((N322,O322,P322,Q322,R322,S322,T322,U322,V322),2)+LARGE((N322,O322,P322,Q322,R322,S322,T322,U322,V322),3)+LARGE((N322,O322,P322,Q322,R322,S322,T322,U322,V322),4)+LARGE((N322,O322,P322,Q322,R322,S322,T322,U322,V322),5)+LARGE((N322,O322,P322,Q322,R322,S322,T322,U322,V322),6)&amp;"@",""))</f>
        <v/>
      </c>
      <c r="M322" s="188">
        <v>15</v>
      </c>
      <c r="N322" s="188"/>
      <c r="O322" s="188"/>
      <c r="P322" s="188"/>
      <c r="Q322" s="188"/>
      <c r="R322" s="188"/>
      <c r="S322" s="188"/>
      <c r="T322" s="188"/>
      <c r="U322" s="188"/>
      <c r="V322" s="188"/>
      <c r="W322" s="189" t="str">
        <f>IF(表格1[[#This Row],[中(LQ)]]="","",IF(表格1[[#This Row],[計分方式]]="4C+1X",SUM(AA322:AE322)+LARGE(AF322:AJ322,1)&amp;"@",""))</f>
        <v/>
      </c>
      <c r="X322" s="189" t="str">
        <f>IF(表格1[[#This Row],[中(LQ)]]="","",IF(表格1[[#This Row],[計分方式]]="4C+2X",SUM(AA322:AE322)+LARGE(AF322:AJ322,1)+LARGE(AF322:AJ322,2)&amp;"@",""))</f>
        <v/>
      </c>
      <c r="Y322" s="189" t="str">
        <f>IF(表格1[[#This Row],[中(LQ)]]="","",IF(表格1[[#This Row],[計分方式]]="Best5",LARGE((AB322,AC322,AD322,AE322,AF322,AG322,AH322,AI322,AJ322),1)+LARGE((AB322,AC322,AD322,AE322,AF322,AG322,AH322,AI322,AJ322),2)+LARGE((AB322,AC322,AD322,AE322,AF322,AG322,AH322,AI322,AJ322),3)+LARGE((AB322,AC322,AD322,AE322,AF322,AG322,AH322,AI322,AJ322),4)+LARGE((AB322,AC322,AD322,AE322,AF322,AG322,AH322,AI322,AJ322),5)&amp;"@",""))</f>
        <v/>
      </c>
      <c r="Z322" s="189" t="str">
        <f>IF(表格1[[#This Row],[中(LQ)]]="","",IF(表格1[[#This Row],[計分方式]]="Best6",LARGE((AB322,AC322,AD322,AE322,AF322,AG322,AH322,AI322,AJ322),1)+LARGE((AB322,AC322,AD322,AE322,AF322,AG322,AH322,AI322,AJ322),2)+LARGE((AB322,AC322,AD322,AE322,AF322,AG322,AH322,AI322,AJ322),3)+LARGE((AB322,AC322,AD322,AE322,AF322,AG322,AH322,AI322,AJ322),4)+LARGE((AB322,AC322,AD322,AE322,AF322,AG322,AH322,AI322,AJ322),5)+LARGE((AB322,AC322,AD322,AE322,AF322,AG322,AH322,AI322,AJ322),6)&amp;"@",""))</f>
        <v/>
      </c>
      <c r="AA322" s="188">
        <v>15</v>
      </c>
      <c r="AB322" s="188"/>
      <c r="AC322" s="188"/>
      <c r="AD322" s="188"/>
      <c r="AE322" s="188"/>
      <c r="AF322" s="188"/>
      <c r="AG322" s="188"/>
      <c r="AH322" s="188"/>
      <c r="AI322" s="188"/>
      <c r="AJ322" s="188"/>
      <c r="AK322" s="176" t="s">
        <v>464</v>
      </c>
    </row>
    <row r="323" spans="1:37" s="167" customFormat="1" ht="55.25" customHeight="1">
      <c r="A323" s="51" t="s">
        <v>1206</v>
      </c>
      <c r="B323" s="52" t="s">
        <v>1146</v>
      </c>
      <c r="C323" s="52" t="s">
        <v>1207</v>
      </c>
      <c r="D323" s="160" t="s">
        <v>1208</v>
      </c>
      <c r="E323" s="7" t="s">
        <v>74</v>
      </c>
      <c r="F323" s="7">
        <v>25</v>
      </c>
      <c r="G323" s="7" t="s">
        <v>1148</v>
      </c>
      <c r="H323" s="7"/>
      <c r="I323" s="186" t="str">
        <f>IF(表格1[[#This Row],[中(M)]]="","",IF(表格1[[#This Row],[計分方式]]="4C+1X",SUM(M323:Q323)+LARGE(R323:V323,1)&amp;"@",""))</f>
        <v/>
      </c>
      <c r="J323" s="186" t="str">
        <f>IF(表格1[[#This Row],[中(M)]]="","",IF(表格1[[#This Row],[計分方式]]="4C+2X",SUM(M323:Q323)+LARGE(R323:W323,1)+LARGE(R323:W323,2)&amp;"@",""))</f>
        <v/>
      </c>
      <c r="K323" s="186" t="str">
        <f>IF(表格1[[#This Row],[中(M)]]="","",IF(表格1[[#This Row],[計分方式]]="Best5",LARGE((N323,O323,P323,Q323,R323,S323,T323,U323,V323),1)+LARGE((N323,O323,P323,Q323,R323,S323,T323,U323,V323),2)+LARGE((N323,O323,P323,Q323,R323,S323,T323,U323,V323),3)+LARGE((N323,O323,P323,Q323,R323,S323,T323,U323,V323),4)+LARGE((N323,O323,P323,Q323,R323,S323,T323,U323,V323),5)&amp;"@",""))</f>
        <v/>
      </c>
      <c r="L323" s="186" t="str">
        <f>IF(表格1[[#This Row],[中(M)]]="","",IF(表格1[[#This Row],[計分方式]]="Best6",LARGE((N323,O323,P323,Q323,R323,S323,T323,U323,V323),1)+LARGE((N323,O323,P323,Q323,R323,S323,T323,U323,V323),2)+LARGE((N323,O323,P323,Q323,R323,S323,T323,U323,V323),3)+LARGE((N323,O323,P323,Q323,R323,S323,T323,U323,V323),4)+LARGE((N323,O323,P323,Q323,R323,S323,T323,U323,V323),5)+LARGE((N323,O323,P323,Q323,R323,S323,T323,U323,V323),6)&amp;"@",""))</f>
        <v/>
      </c>
      <c r="M323" s="7">
        <v>16</v>
      </c>
      <c r="N323" s="7"/>
      <c r="O323" s="7"/>
      <c r="P323" s="7"/>
      <c r="Q323" s="7"/>
      <c r="R323" s="7"/>
      <c r="S323" s="7"/>
      <c r="T323" s="7"/>
      <c r="U323" s="7"/>
      <c r="V323" s="7"/>
      <c r="W323" s="186" t="str">
        <f>IF(表格1[[#This Row],[中(LQ)]]="","",IF(表格1[[#This Row],[計分方式]]="4C+1X",SUM(AA323:AE323)+LARGE(AF323:AJ323,1)&amp;"@",""))</f>
        <v/>
      </c>
      <c r="X323" s="186" t="str">
        <f>IF(表格1[[#This Row],[中(LQ)]]="","",IF(表格1[[#This Row],[計分方式]]="4C+2X",SUM(AA323:AE323)+LARGE(AF323:AJ323,1)+LARGE(AF323:AJ323,2)&amp;"@",""))</f>
        <v/>
      </c>
      <c r="Y323" s="186" t="str">
        <f>IF(表格1[[#This Row],[中(LQ)]]="","",IF(表格1[[#This Row],[計分方式]]="Best5",LARGE((AB323,AC323,AD323,AE323,AF323,AG323,AH323,AI323,AJ323),1)+LARGE((AB323,AC323,AD323,AE323,AF323,AG323,AH323,AI323,AJ323),2)+LARGE((AB323,AC323,AD323,AE323,AF323,AG323,AH323,AI323,AJ323),3)+LARGE((AB323,AC323,AD323,AE323,AF323,AG323,AH323,AI323,AJ323),4)+LARGE((AB323,AC323,AD323,AE323,AF323,AG323,AH323,AI323,AJ323),5)&amp;"@",""))</f>
        <v/>
      </c>
      <c r="Z323" s="186" t="str">
        <f>IF(表格1[[#This Row],[中(LQ)]]="","",IF(表格1[[#This Row],[計分方式]]="Best6",LARGE((AB323,AC323,AD323,AE323,AF323,AG323,AH323,AI323,AJ323),1)+LARGE((AB323,AC323,AD323,AE323,AF323,AG323,AH323,AI323,AJ323),2)+LARGE((AB323,AC323,AD323,AE323,AF323,AG323,AH323,AI323,AJ323),3)+LARGE((AB323,AC323,AD323,AE323,AF323,AG323,AH323,AI323,AJ323),4)+LARGE((AB323,AC323,AD323,AE323,AF323,AG323,AH323,AI323,AJ323),5)+LARGE((AB323,AC323,AD323,AE323,AF323,AG323,AH323,AI323,AJ323),6)&amp;"@",""))</f>
        <v/>
      </c>
      <c r="AA323" s="7">
        <v>15</v>
      </c>
      <c r="AB323" s="7"/>
      <c r="AC323" s="7"/>
      <c r="AD323" s="7"/>
      <c r="AE323" s="7"/>
      <c r="AF323" s="7"/>
      <c r="AG323" s="7"/>
      <c r="AH323" s="7"/>
      <c r="AI323" s="7"/>
      <c r="AJ323" s="7"/>
      <c r="AK323" s="168" t="s">
        <v>464</v>
      </c>
    </row>
    <row r="324" spans="1:37" ht="55.25" customHeight="1">
      <c r="A324" s="51" t="s">
        <v>1209</v>
      </c>
      <c r="B324" s="52" t="s">
        <v>1146</v>
      </c>
      <c r="C324" s="52" t="s">
        <v>1535</v>
      </c>
      <c r="D324" s="160" t="s">
        <v>1536</v>
      </c>
      <c r="E324" s="7" t="s">
        <v>74</v>
      </c>
      <c r="F324" s="7">
        <v>25</v>
      </c>
      <c r="G324" s="7" t="s">
        <v>1148</v>
      </c>
      <c r="H324" s="7"/>
      <c r="I324" s="186" t="str">
        <f>IF(表格1[[#This Row],[中(M)]]="","",IF(表格1[[#This Row],[計分方式]]="4C+1X",SUM(M324:Q324)+LARGE(R324:V324,1)&amp;"@",""))</f>
        <v/>
      </c>
      <c r="J324" s="186" t="str">
        <f>IF(表格1[[#This Row],[中(M)]]="","",IF(表格1[[#This Row],[計分方式]]="4C+2X",SUM(M324:Q324)+LARGE(R324:W324,1)+LARGE(R324:W324,2)&amp;"@",""))</f>
        <v/>
      </c>
      <c r="K324" s="186" t="str">
        <f>IF(表格1[[#This Row],[中(M)]]="","",IF(表格1[[#This Row],[計分方式]]="Best5",LARGE((N324,O324,P324,Q324,R324,S324,T324,U324,V324),1)+LARGE((N324,O324,P324,Q324,R324,S324,T324,U324,V324),2)+LARGE((N324,O324,P324,Q324,R324,S324,T324,U324,V324),3)+LARGE((N324,O324,P324,Q324,R324,S324,T324,U324,V324),4)+LARGE((N324,O324,P324,Q324,R324,S324,T324,U324,V324),5)&amp;"@",""))</f>
        <v/>
      </c>
      <c r="L324" s="186" t="str">
        <f>IF(表格1[[#This Row],[中(M)]]="","",IF(表格1[[#This Row],[計分方式]]="Best6",LARGE((N324,O324,P324,Q324,R324,S324,T324,U324,V324),1)+LARGE((N324,O324,P324,Q324,R324,S324,T324,U324,V324),2)+LARGE((N324,O324,P324,Q324,R324,S324,T324,U324,V324),3)+LARGE((N324,O324,P324,Q324,R324,S324,T324,U324,V324),4)+LARGE((N324,O324,P324,Q324,R324,S324,T324,U324,V324),5)+LARGE((N324,O324,P324,Q324,R324,S324,T324,U324,V324),6)&amp;"@",""))</f>
        <v/>
      </c>
      <c r="M324" s="7">
        <v>16</v>
      </c>
      <c r="N324" s="7"/>
      <c r="O324" s="7"/>
      <c r="P324" s="7"/>
      <c r="Q324" s="7"/>
      <c r="R324" s="7"/>
      <c r="S324" s="7"/>
      <c r="T324" s="7"/>
      <c r="U324" s="7"/>
      <c r="V324" s="7"/>
      <c r="W324" s="186" t="str">
        <f>IF(表格1[[#This Row],[中(LQ)]]="","",IF(表格1[[#This Row],[計分方式]]="4C+1X",SUM(AA324:AE324)+LARGE(AF324:AJ324,1)&amp;"@",""))</f>
        <v/>
      </c>
      <c r="X324" s="186" t="str">
        <f>IF(表格1[[#This Row],[中(LQ)]]="","",IF(表格1[[#This Row],[計分方式]]="4C+2X",SUM(AA324:AE324)+LARGE(AF324:AJ324,1)+LARGE(AF324:AJ324,2)&amp;"@",""))</f>
        <v/>
      </c>
      <c r="Y324" s="186" t="str">
        <f>IF(表格1[[#This Row],[中(LQ)]]="","",IF(表格1[[#This Row],[計分方式]]="Best5",LARGE((AB324,AC324,AD324,AE324,AF324,AG324,AH324,AI324,AJ324),1)+LARGE((AB324,AC324,AD324,AE324,AF324,AG324,AH324,AI324,AJ324),2)+LARGE((AB324,AC324,AD324,AE324,AF324,AG324,AH324,AI324,AJ324),3)+LARGE((AB324,AC324,AD324,AE324,AF324,AG324,AH324,AI324,AJ324),4)+LARGE((AB324,AC324,AD324,AE324,AF324,AG324,AH324,AI324,AJ324),5)&amp;"@",""))</f>
        <v/>
      </c>
      <c r="Z324" s="186" t="str">
        <f>IF(表格1[[#This Row],[中(LQ)]]="","",IF(表格1[[#This Row],[計分方式]]="Best6",LARGE((AB324,AC324,AD324,AE324,AF324,AG324,AH324,AI324,AJ324),1)+LARGE((AB324,AC324,AD324,AE324,AF324,AG324,AH324,AI324,AJ324),2)+LARGE((AB324,AC324,AD324,AE324,AF324,AG324,AH324,AI324,AJ324),3)+LARGE((AB324,AC324,AD324,AE324,AF324,AG324,AH324,AI324,AJ324),4)+LARGE((AB324,AC324,AD324,AE324,AF324,AG324,AH324,AI324,AJ324),5)+LARGE((AB324,AC324,AD324,AE324,AF324,AG324,AH324,AI324,AJ324),6)&amp;"@",""))</f>
        <v/>
      </c>
      <c r="AA324" s="7">
        <v>15</v>
      </c>
      <c r="AB324" s="7"/>
      <c r="AC324" s="7"/>
      <c r="AD324" s="7"/>
      <c r="AE324" s="7"/>
      <c r="AF324" s="7"/>
      <c r="AG324" s="7"/>
      <c r="AH324" s="7"/>
      <c r="AI324" s="7"/>
      <c r="AJ324" s="7"/>
      <c r="AK324" s="168" t="s">
        <v>464</v>
      </c>
    </row>
    <row r="325" spans="1:37" ht="55.25" customHeight="1">
      <c r="A325" s="51" t="s">
        <v>1212</v>
      </c>
      <c r="B325" s="52" t="s">
        <v>1146</v>
      </c>
      <c r="C325" s="52" t="s">
        <v>1213</v>
      </c>
      <c r="D325" s="160" t="s">
        <v>1214</v>
      </c>
      <c r="E325" s="7" t="s">
        <v>74</v>
      </c>
      <c r="F325" s="7">
        <v>25</v>
      </c>
      <c r="G325" s="7" t="s">
        <v>1148</v>
      </c>
      <c r="H325" s="7"/>
      <c r="I325" s="186" t="str">
        <f>IF(表格1[[#This Row],[中(M)]]="","",IF(表格1[[#This Row],[計分方式]]="4C+1X",SUM(M325:Q325)+LARGE(R325:V325,1)&amp;"@",""))</f>
        <v/>
      </c>
      <c r="J325" s="186" t="str">
        <f>IF(表格1[[#This Row],[中(M)]]="","",IF(表格1[[#This Row],[計分方式]]="4C+2X",SUM(M325:Q325)+LARGE(R325:W325,1)+LARGE(R325:W325,2)&amp;"@",""))</f>
        <v/>
      </c>
      <c r="K325" s="186" t="str">
        <f>IF(表格1[[#This Row],[中(M)]]="","",IF(表格1[[#This Row],[計分方式]]="Best5",LARGE((N325,O325,P325,Q325,R325,S325,T325,U325,V325),1)+LARGE((N325,O325,P325,Q325,R325,S325,T325,U325,V325),2)+LARGE((N325,O325,P325,Q325,R325,S325,T325,U325,V325),3)+LARGE((N325,O325,P325,Q325,R325,S325,T325,U325,V325),4)+LARGE((N325,O325,P325,Q325,R325,S325,T325,U325,V325),5)&amp;"@",""))</f>
        <v/>
      </c>
      <c r="L325" s="186" t="str">
        <f>IF(表格1[[#This Row],[中(M)]]="","",IF(表格1[[#This Row],[計分方式]]="Best6",LARGE((N325,O325,P325,Q325,R325,S325,T325,U325,V325),1)+LARGE((N325,O325,P325,Q325,R325,S325,T325,U325,V325),2)+LARGE((N325,O325,P325,Q325,R325,S325,T325,U325,V325),3)+LARGE((N325,O325,P325,Q325,R325,S325,T325,U325,V325),4)+LARGE((N325,O325,P325,Q325,R325,S325,T325,U325,V325),5)+LARGE((N325,O325,P325,Q325,R325,S325,T325,U325,V325),6)&amp;"@",""))</f>
        <v/>
      </c>
      <c r="M325" s="7">
        <v>16</v>
      </c>
      <c r="N325" s="7"/>
      <c r="O325" s="7"/>
      <c r="P325" s="7"/>
      <c r="Q325" s="7"/>
      <c r="R325" s="7"/>
      <c r="S325" s="7"/>
      <c r="T325" s="7"/>
      <c r="U325" s="7"/>
      <c r="V325" s="7"/>
      <c r="W325" s="186" t="str">
        <f>IF(表格1[[#This Row],[中(LQ)]]="","",IF(表格1[[#This Row],[計分方式]]="4C+1X",SUM(AA325:AE325)+LARGE(AF325:AJ325,1)&amp;"@",""))</f>
        <v/>
      </c>
      <c r="X325" s="186" t="str">
        <f>IF(表格1[[#This Row],[中(LQ)]]="","",IF(表格1[[#This Row],[計分方式]]="4C+2X",SUM(AA325:AE325)+LARGE(AF325:AJ325,1)+LARGE(AF325:AJ325,2)&amp;"@",""))</f>
        <v/>
      </c>
      <c r="Y325" s="186" t="str">
        <f>IF(表格1[[#This Row],[中(LQ)]]="","",IF(表格1[[#This Row],[計分方式]]="Best5",LARGE((AB325,AC325,AD325,AE325,AF325,AG325,AH325,AI325,AJ325),1)+LARGE((AB325,AC325,AD325,AE325,AF325,AG325,AH325,AI325,AJ325),2)+LARGE((AB325,AC325,AD325,AE325,AF325,AG325,AH325,AI325,AJ325),3)+LARGE((AB325,AC325,AD325,AE325,AF325,AG325,AH325,AI325,AJ325),4)+LARGE((AB325,AC325,AD325,AE325,AF325,AG325,AH325,AI325,AJ325),5)&amp;"@",""))</f>
        <v/>
      </c>
      <c r="Z325" s="186" t="str">
        <f>IF(表格1[[#This Row],[中(LQ)]]="","",IF(表格1[[#This Row],[計分方式]]="Best6",LARGE((AB325,AC325,AD325,AE325,AF325,AG325,AH325,AI325,AJ325),1)+LARGE((AB325,AC325,AD325,AE325,AF325,AG325,AH325,AI325,AJ325),2)+LARGE((AB325,AC325,AD325,AE325,AF325,AG325,AH325,AI325,AJ325),3)+LARGE((AB325,AC325,AD325,AE325,AF325,AG325,AH325,AI325,AJ325),4)+LARGE((AB325,AC325,AD325,AE325,AF325,AG325,AH325,AI325,AJ325),5)+LARGE((AB325,AC325,AD325,AE325,AF325,AG325,AH325,AI325,AJ325),6)&amp;"@",""))</f>
        <v/>
      </c>
      <c r="AA325" s="7">
        <v>15</v>
      </c>
      <c r="AB325" s="7"/>
      <c r="AC325" s="7"/>
      <c r="AD325" s="7"/>
      <c r="AE325" s="7"/>
      <c r="AF325" s="7"/>
      <c r="AG325" s="7"/>
      <c r="AH325" s="7"/>
      <c r="AI325" s="7"/>
      <c r="AJ325" s="7"/>
      <c r="AK325" s="52" t="s">
        <v>464</v>
      </c>
    </row>
    <row r="326" spans="1:37" ht="55.25" customHeight="1">
      <c r="A326" s="51" t="s">
        <v>1215</v>
      </c>
      <c r="B326" s="52" t="s">
        <v>1146</v>
      </c>
      <c r="C326" s="52" t="s">
        <v>1216</v>
      </c>
      <c r="D326" s="160" t="s">
        <v>1217</v>
      </c>
      <c r="E326" s="7" t="s">
        <v>73</v>
      </c>
      <c r="F326" s="7">
        <v>30</v>
      </c>
      <c r="G326" s="7" t="s">
        <v>361</v>
      </c>
      <c r="H326" s="195"/>
      <c r="I326" s="186" t="str">
        <f>IF(表格1[[#This Row],[中(M)]]="","",IF(表格1[[#This Row],[計分方式]]="4C+1X",SUM(M326:Q326)+LARGE(R326:V326,1)&amp;"@",""))</f>
        <v/>
      </c>
      <c r="J326" s="186" t="str">
        <f>IF(表格1[[#This Row],[中(M)]]="","",IF(表格1[[#This Row],[計分方式]]="4C+2X",SUM(M326:Q326)+LARGE(R326:W326,1)+LARGE(R326:W326,2)&amp;"@",""))</f>
        <v/>
      </c>
      <c r="K326" s="186" t="str">
        <f>IF(表格1[[#This Row],[中(M)]]="","",IF(表格1[[#This Row],[計分方式]]="Best5",LARGE((N326,O326,P326,Q326,R326,S326,T326,U326,V326),1)+LARGE((N326,O326,P326,Q326,R326,S326,T326,U326,V326),2)+LARGE((N326,O326,P326,Q326,R326,S326,T326,U326,V326),3)+LARGE((N326,O326,P326,Q326,R326,S326,T326,U326,V326),4)+LARGE((N326,O326,P326,Q326,R326,S326,T326,U326,V326),5)&amp;"@",""))</f>
        <v/>
      </c>
      <c r="L326" s="186" t="str">
        <f>IF(表格1[[#This Row],[中(M)]]="","",IF(表格1[[#This Row],[計分方式]]="Best6",LARGE((N326,O326,P326,Q326,R326,S326,T326,U326,V326),1)+LARGE((N326,O326,P326,Q326,R326,S326,T326,U326,V326),2)+LARGE((N326,O326,P326,Q326,R326,S326,T326,U326,V326),3)+LARGE((N326,O326,P326,Q326,R326,S326,T326,U326,V326),4)+LARGE((N326,O326,P326,Q326,R326,S326,T326,U326,V326),5)+LARGE((N326,O326,P326,Q326,R326,S326,T326,U326,V326),6)&amp;"@",""))</f>
        <v/>
      </c>
      <c r="M326" s="7">
        <v>20</v>
      </c>
      <c r="N326" s="7"/>
      <c r="O326" s="7"/>
      <c r="P326" s="7"/>
      <c r="Q326" s="7"/>
      <c r="R326" s="7"/>
      <c r="S326" s="7"/>
      <c r="T326" s="7"/>
      <c r="U326" s="7"/>
      <c r="V326" s="7"/>
      <c r="W326" s="186" t="str">
        <f>IF(表格1[[#This Row],[中(LQ)]]="","",IF(表格1[[#This Row],[計分方式]]="4C+1X",SUM(AA326:AE326)+LARGE(AF326:AJ326,1)&amp;"@",""))</f>
        <v/>
      </c>
      <c r="X326" s="186" t="str">
        <f>IF(表格1[[#This Row],[中(LQ)]]="","",IF(表格1[[#This Row],[計分方式]]="4C+2X",SUM(AA326:AE326)+LARGE(AF326:AJ326,1)+LARGE(AF326:AJ326,2)&amp;"@",""))</f>
        <v/>
      </c>
      <c r="Y326" s="186" t="str">
        <f>IF(表格1[[#This Row],[中(LQ)]]="","",IF(表格1[[#This Row],[計分方式]]="Best5",LARGE((AB326,AC326,AD326,AE326,AF326,AG326,AH326,AI326,AJ326),1)+LARGE((AB326,AC326,AD326,AE326,AF326,AG326,AH326,AI326,AJ326),2)+LARGE((AB326,AC326,AD326,AE326,AF326,AG326,AH326,AI326,AJ326),3)+LARGE((AB326,AC326,AD326,AE326,AF326,AG326,AH326,AI326,AJ326),4)+LARGE((AB326,AC326,AD326,AE326,AF326,AG326,AH326,AI326,AJ326),5)&amp;"@",""))</f>
        <v/>
      </c>
      <c r="Z326" s="186" t="str">
        <f>IF(表格1[[#This Row],[中(LQ)]]="","",IF(表格1[[#This Row],[計分方式]]="Best6",LARGE((AB326,AC326,AD326,AE326,AF326,AG326,AH326,AI326,AJ326),1)+LARGE((AB326,AC326,AD326,AE326,AF326,AG326,AH326,AI326,AJ326),2)+LARGE((AB326,AC326,AD326,AE326,AF326,AG326,AH326,AI326,AJ326),3)+LARGE((AB326,AC326,AD326,AE326,AF326,AG326,AH326,AI326,AJ326),4)+LARGE((AB326,AC326,AD326,AE326,AF326,AG326,AH326,AI326,AJ326),5)+LARGE((AB326,AC326,AD326,AE326,AF326,AG326,AH326,AI326,AJ326),6)&amp;"@",""))</f>
        <v/>
      </c>
      <c r="AA326" s="7">
        <v>19</v>
      </c>
      <c r="AB326" s="7"/>
      <c r="AC326" s="7"/>
      <c r="AD326" s="7"/>
      <c r="AE326" s="7"/>
      <c r="AF326" s="7"/>
      <c r="AG326" s="7"/>
      <c r="AH326" s="7"/>
      <c r="AI326" s="7"/>
      <c r="AJ326" s="7"/>
      <c r="AK326" s="161" t="s">
        <v>1218</v>
      </c>
    </row>
    <row r="327" spans="1:37" ht="55.25" customHeight="1">
      <c r="A327" s="51" t="s">
        <v>1219</v>
      </c>
      <c r="B327" s="52" t="s">
        <v>1146</v>
      </c>
      <c r="C327" s="52" t="s">
        <v>1220</v>
      </c>
      <c r="D327" s="160" t="s">
        <v>1221</v>
      </c>
      <c r="E327" s="7" t="s">
        <v>74</v>
      </c>
      <c r="F327" s="7">
        <v>20</v>
      </c>
      <c r="G327" s="7" t="s">
        <v>361</v>
      </c>
      <c r="H327" s="7"/>
      <c r="I327" s="186" t="str">
        <f>IF(表格1[[#This Row],[中(M)]]="","",IF(表格1[[#This Row],[計分方式]]="4C+1X",SUM(M327:Q327)+LARGE(R327:V327,1)&amp;"@",""))</f>
        <v/>
      </c>
      <c r="J327" s="186" t="str">
        <f>IF(表格1[[#This Row],[中(M)]]="","",IF(表格1[[#This Row],[計分方式]]="4C+2X",SUM(M327:Q327)+LARGE(R327:W327,1)+LARGE(R327:W327,2)&amp;"@",""))</f>
        <v/>
      </c>
      <c r="K327" s="186" t="str">
        <f>IF(表格1[[#This Row],[中(M)]]="","",IF(表格1[[#This Row],[計分方式]]="Best5",LARGE((N327,O327,P327,Q327,R327,S327,T327,U327,V327),1)+LARGE((N327,O327,P327,Q327,R327,S327,T327,U327,V327),2)+LARGE((N327,O327,P327,Q327,R327,S327,T327,U327,V327),3)+LARGE((N327,O327,P327,Q327,R327,S327,T327,U327,V327),4)+LARGE((N327,O327,P327,Q327,R327,S327,T327,U327,V327),5)&amp;"@",""))</f>
        <v/>
      </c>
      <c r="L327" s="186" t="str">
        <f>IF(表格1[[#This Row],[中(M)]]="","",IF(表格1[[#This Row],[計分方式]]="Best6",LARGE((N327,O327,P327,Q327,R327,S327,T327,U327,V327),1)+LARGE((N327,O327,P327,Q327,R327,S327,T327,U327,V327),2)+LARGE((N327,O327,P327,Q327,R327,S327,T327,U327,V327),3)+LARGE((N327,O327,P327,Q327,R327,S327,T327,U327,V327),4)+LARGE((N327,O327,P327,Q327,R327,S327,T327,U327,V327),5)+LARGE((N327,O327,P327,Q327,R327,S327,T327,U327,V327),6)&amp;"@",""))</f>
        <v/>
      </c>
      <c r="M327" s="7">
        <v>21</v>
      </c>
      <c r="N327" s="7"/>
      <c r="O327" s="7"/>
      <c r="P327" s="7"/>
      <c r="Q327" s="7"/>
      <c r="R327" s="7"/>
      <c r="S327" s="7"/>
      <c r="T327" s="7"/>
      <c r="U327" s="7"/>
      <c r="V327" s="7"/>
      <c r="W327" s="186" t="str">
        <f>IF(表格1[[#This Row],[中(LQ)]]="","",IF(表格1[[#This Row],[計分方式]]="4C+1X",SUM(AA327:AE327)+LARGE(AF327:AJ327,1)&amp;"@",""))</f>
        <v/>
      </c>
      <c r="X327" s="186" t="str">
        <f>IF(表格1[[#This Row],[中(LQ)]]="","",IF(表格1[[#This Row],[計分方式]]="4C+2X",SUM(AA327:AE327)+LARGE(AF327:AJ327,1)+LARGE(AF327:AJ327,2)&amp;"@",""))</f>
        <v/>
      </c>
      <c r="Y327" s="186" t="str">
        <f>IF(表格1[[#This Row],[中(LQ)]]="","",IF(表格1[[#This Row],[計分方式]]="Best5",LARGE((AB327,AC327,AD327,AE327,AF327,AG327,AH327,AI327,AJ327),1)+LARGE((AB327,AC327,AD327,AE327,AF327,AG327,AH327,AI327,AJ327),2)+LARGE((AB327,AC327,AD327,AE327,AF327,AG327,AH327,AI327,AJ327),3)+LARGE((AB327,AC327,AD327,AE327,AF327,AG327,AH327,AI327,AJ327),4)+LARGE((AB327,AC327,AD327,AE327,AF327,AG327,AH327,AI327,AJ327),5)&amp;"@",""))</f>
        <v/>
      </c>
      <c r="Z327" s="186" t="str">
        <f>IF(表格1[[#This Row],[中(LQ)]]="","",IF(表格1[[#This Row],[計分方式]]="Best6",LARGE((AB327,AC327,AD327,AE327,AF327,AG327,AH327,AI327,AJ327),1)+LARGE((AB327,AC327,AD327,AE327,AF327,AG327,AH327,AI327,AJ327),2)+LARGE((AB327,AC327,AD327,AE327,AF327,AG327,AH327,AI327,AJ327),3)+LARGE((AB327,AC327,AD327,AE327,AF327,AG327,AH327,AI327,AJ327),4)+LARGE((AB327,AC327,AD327,AE327,AF327,AG327,AH327,AI327,AJ327),5)+LARGE((AB327,AC327,AD327,AE327,AF327,AG327,AH327,AI327,AJ327),6)&amp;"@",""))</f>
        <v/>
      </c>
      <c r="AA327" s="7">
        <v>20</v>
      </c>
      <c r="AB327" s="7"/>
      <c r="AC327" s="7"/>
      <c r="AD327" s="7"/>
      <c r="AE327" s="7"/>
      <c r="AF327" s="7"/>
      <c r="AG327" s="7"/>
      <c r="AH327" s="7"/>
      <c r="AI327" s="7"/>
      <c r="AJ327" s="7"/>
      <c r="AK327" s="161" t="s">
        <v>1218</v>
      </c>
    </row>
    <row r="328" spans="1:37" ht="55.25" customHeight="1">
      <c r="A328" s="51" t="s">
        <v>1222</v>
      </c>
      <c r="B328" s="52" t="s">
        <v>1146</v>
      </c>
      <c r="C328" s="52" t="s">
        <v>1223</v>
      </c>
      <c r="D328" s="160" t="s">
        <v>1224</v>
      </c>
      <c r="E328" s="7" t="s">
        <v>74</v>
      </c>
      <c r="F328" s="7">
        <v>20</v>
      </c>
      <c r="G328" s="7" t="s">
        <v>361</v>
      </c>
      <c r="H328" s="195"/>
      <c r="I328" s="186" t="str">
        <f>IF(表格1[[#This Row],[中(M)]]="","",IF(表格1[[#This Row],[計分方式]]="4C+1X",SUM(M328:Q328)+LARGE(R328:V328,1)&amp;"@",""))</f>
        <v/>
      </c>
      <c r="J328" s="186" t="str">
        <f>IF(表格1[[#This Row],[中(M)]]="","",IF(表格1[[#This Row],[計分方式]]="4C+2X",SUM(M328:Q328)+LARGE(R328:W328,1)+LARGE(R328:W328,2)&amp;"@",""))</f>
        <v/>
      </c>
      <c r="K328" s="186" t="str">
        <f>IF(表格1[[#This Row],[中(M)]]="","",IF(表格1[[#This Row],[計分方式]]="Best5",LARGE((N328,O328,P328,Q328,R328,S328,T328,U328,V328),1)+LARGE((N328,O328,P328,Q328,R328,S328,T328,U328,V328),2)+LARGE((N328,O328,P328,Q328,R328,S328,T328,U328,V328),3)+LARGE((N328,O328,P328,Q328,R328,S328,T328,U328,V328),4)+LARGE((N328,O328,P328,Q328,R328,S328,T328,U328,V328),5)&amp;"@",""))</f>
        <v/>
      </c>
      <c r="L328" s="186" t="str">
        <f>IF(表格1[[#This Row],[中(M)]]="","",IF(表格1[[#This Row],[計分方式]]="Best6",LARGE((N328,O328,P328,Q328,R328,S328,T328,U328,V328),1)+LARGE((N328,O328,P328,Q328,R328,S328,T328,U328,V328),2)+LARGE((N328,O328,P328,Q328,R328,S328,T328,U328,V328),3)+LARGE((N328,O328,P328,Q328,R328,S328,T328,U328,V328),4)+LARGE((N328,O328,P328,Q328,R328,S328,T328,U328,V328),5)+LARGE((N328,O328,P328,Q328,R328,S328,T328,U328,V328),6)&amp;"@",""))</f>
        <v/>
      </c>
      <c r="M328" s="7">
        <v>20</v>
      </c>
      <c r="N328" s="7"/>
      <c r="O328" s="7"/>
      <c r="P328" s="7"/>
      <c r="Q328" s="7"/>
      <c r="R328" s="7"/>
      <c r="S328" s="7"/>
      <c r="T328" s="7"/>
      <c r="U328" s="7"/>
      <c r="V328" s="7"/>
      <c r="W328" s="186" t="str">
        <f>IF(表格1[[#This Row],[中(LQ)]]="","",IF(表格1[[#This Row],[計分方式]]="4C+1X",SUM(AA328:AE328)+LARGE(AF328:AJ328,1)&amp;"@",""))</f>
        <v/>
      </c>
      <c r="X328" s="186" t="str">
        <f>IF(表格1[[#This Row],[中(LQ)]]="","",IF(表格1[[#This Row],[計分方式]]="4C+2X",SUM(AA328:AE328)+LARGE(AF328:AJ328,1)+LARGE(AF328:AJ328,2)&amp;"@",""))</f>
        <v/>
      </c>
      <c r="Y328" s="186" t="str">
        <f>IF(表格1[[#This Row],[中(LQ)]]="","",IF(表格1[[#This Row],[計分方式]]="Best5",LARGE((AB328,AC328,AD328,AE328,AF328,AG328,AH328,AI328,AJ328),1)+LARGE((AB328,AC328,AD328,AE328,AF328,AG328,AH328,AI328,AJ328),2)+LARGE((AB328,AC328,AD328,AE328,AF328,AG328,AH328,AI328,AJ328),3)+LARGE((AB328,AC328,AD328,AE328,AF328,AG328,AH328,AI328,AJ328),4)+LARGE((AB328,AC328,AD328,AE328,AF328,AG328,AH328,AI328,AJ328),5)&amp;"@",""))</f>
        <v/>
      </c>
      <c r="Z328" s="186" t="str">
        <f>IF(表格1[[#This Row],[中(LQ)]]="","",IF(表格1[[#This Row],[計分方式]]="Best6",LARGE((AB328,AC328,AD328,AE328,AF328,AG328,AH328,AI328,AJ328),1)+LARGE((AB328,AC328,AD328,AE328,AF328,AG328,AH328,AI328,AJ328),2)+LARGE((AB328,AC328,AD328,AE328,AF328,AG328,AH328,AI328,AJ328),3)+LARGE((AB328,AC328,AD328,AE328,AF328,AG328,AH328,AI328,AJ328),4)+LARGE((AB328,AC328,AD328,AE328,AF328,AG328,AH328,AI328,AJ328),5)+LARGE((AB328,AC328,AD328,AE328,AF328,AG328,AH328,AI328,AJ328),6)&amp;"@",""))</f>
        <v/>
      </c>
      <c r="AA328" s="7">
        <v>19</v>
      </c>
      <c r="AB328" s="7"/>
      <c r="AC328" s="7"/>
      <c r="AD328" s="7"/>
      <c r="AE328" s="7"/>
      <c r="AF328" s="7"/>
      <c r="AG328" s="7"/>
      <c r="AH328" s="7"/>
      <c r="AI328" s="7"/>
      <c r="AJ328" s="7"/>
      <c r="AK328" s="52" t="s">
        <v>1225</v>
      </c>
    </row>
    <row r="329" spans="1:37" ht="55.25" customHeight="1">
      <c r="A329" s="51" t="s">
        <v>1226</v>
      </c>
      <c r="B329" s="52" t="s">
        <v>1146</v>
      </c>
      <c r="C329" s="52" t="s">
        <v>1227</v>
      </c>
      <c r="D329" s="160" t="s">
        <v>1228</v>
      </c>
      <c r="E329" s="7" t="s">
        <v>73</v>
      </c>
      <c r="F329" s="7">
        <v>35</v>
      </c>
      <c r="G329" s="7" t="s">
        <v>361</v>
      </c>
      <c r="H329" s="7"/>
      <c r="I329" s="186" t="str">
        <f>IF(表格1[[#This Row],[中(M)]]="","",IF(表格1[[#This Row],[計分方式]]="4C+1X",SUM(M329:Q329)+LARGE(R329:V329,1)&amp;"@",""))</f>
        <v/>
      </c>
      <c r="J329" s="186" t="str">
        <f>IF(表格1[[#This Row],[中(M)]]="","",IF(表格1[[#This Row],[計分方式]]="4C+2X",SUM(M329:Q329)+LARGE(R329:W329,1)+LARGE(R329:W329,2)&amp;"@",""))</f>
        <v/>
      </c>
      <c r="K329" s="186" t="str">
        <f>IF(表格1[[#This Row],[中(M)]]="","",IF(表格1[[#This Row],[計分方式]]="Best5",LARGE((N329,O329,P329,Q329,R329,S329,T329,U329,V329),1)+LARGE((N329,O329,P329,Q329,R329,S329,T329,U329,V329),2)+LARGE((N329,O329,P329,Q329,R329,S329,T329,U329,V329),3)+LARGE((N329,O329,P329,Q329,R329,S329,T329,U329,V329),4)+LARGE((N329,O329,P329,Q329,R329,S329,T329,U329,V329),5)&amp;"@",""))</f>
        <v/>
      </c>
      <c r="L329" s="186" t="str">
        <f>IF(表格1[[#This Row],[中(M)]]="","",IF(表格1[[#This Row],[計分方式]]="Best6",LARGE((N329,O329,P329,Q329,R329,S329,T329,U329,V329),1)+LARGE((N329,O329,P329,Q329,R329,S329,T329,U329,V329),2)+LARGE((N329,O329,P329,Q329,R329,S329,T329,U329,V329),3)+LARGE((N329,O329,P329,Q329,R329,S329,T329,U329,V329),4)+LARGE((N329,O329,P329,Q329,R329,S329,T329,U329,V329),5)+LARGE((N329,O329,P329,Q329,R329,S329,T329,U329,V329),6)&amp;"@",""))</f>
        <v/>
      </c>
      <c r="M329" s="7">
        <v>21</v>
      </c>
      <c r="N329" s="7"/>
      <c r="O329" s="7"/>
      <c r="P329" s="7"/>
      <c r="Q329" s="7"/>
      <c r="R329" s="7"/>
      <c r="S329" s="7"/>
      <c r="T329" s="7"/>
      <c r="U329" s="7"/>
      <c r="V329" s="7"/>
      <c r="W329" s="186" t="str">
        <f>IF(表格1[[#This Row],[中(LQ)]]="","",IF(表格1[[#This Row],[計分方式]]="4C+1X",SUM(AA329:AE329)+LARGE(AF329:AJ329,1)&amp;"@",""))</f>
        <v/>
      </c>
      <c r="X329" s="186" t="str">
        <f>IF(表格1[[#This Row],[中(LQ)]]="","",IF(表格1[[#This Row],[計分方式]]="4C+2X",SUM(AA329:AE329)+LARGE(AF329:AJ329,1)+LARGE(AF329:AJ329,2)&amp;"@",""))</f>
        <v/>
      </c>
      <c r="Y329" s="186" t="str">
        <f>IF(表格1[[#This Row],[中(LQ)]]="","",IF(表格1[[#This Row],[計分方式]]="Best5",LARGE((AB329,AC329,AD329,AE329,AF329,AG329,AH329,AI329,AJ329),1)+LARGE((AB329,AC329,AD329,AE329,AF329,AG329,AH329,AI329,AJ329),2)+LARGE((AB329,AC329,AD329,AE329,AF329,AG329,AH329,AI329,AJ329),3)+LARGE((AB329,AC329,AD329,AE329,AF329,AG329,AH329,AI329,AJ329),4)+LARGE((AB329,AC329,AD329,AE329,AF329,AG329,AH329,AI329,AJ329),5)&amp;"@",""))</f>
        <v/>
      </c>
      <c r="Z329" s="186" t="str">
        <f>IF(表格1[[#This Row],[中(LQ)]]="","",IF(表格1[[#This Row],[計分方式]]="Best6",LARGE((AB329,AC329,AD329,AE329,AF329,AG329,AH329,AI329,AJ329),1)+LARGE((AB329,AC329,AD329,AE329,AF329,AG329,AH329,AI329,AJ329),2)+LARGE((AB329,AC329,AD329,AE329,AF329,AG329,AH329,AI329,AJ329),3)+LARGE((AB329,AC329,AD329,AE329,AF329,AG329,AH329,AI329,AJ329),4)+LARGE((AB329,AC329,AD329,AE329,AF329,AG329,AH329,AI329,AJ329),5)+LARGE((AB329,AC329,AD329,AE329,AF329,AG329,AH329,AI329,AJ329),6)&amp;"@",""))</f>
        <v/>
      </c>
      <c r="AA329" s="7">
        <v>20</v>
      </c>
      <c r="AB329" s="7"/>
      <c r="AC329" s="7"/>
      <c r="AD329" s="7"/>
      <c r="AE329" s="7"/>
      <c r="AF329" s="7"/>
      <c r="AG329" s="7"/>
      <c r="AH329" s="7"/>
      <c r="AI329" s="7"/>
      <c r="AJ329" s="7"/>
      <c r="AK329" s="52" t="s">
        <v>1225</v>
      </c>
    </row>
    <row r="330" spans="1:37" s="178" customFormat="1" ht="55.25" customHeight="1">
      <c r="A330" s="59" t="s">
        <v>1229</v>
      </c>
      <c r="B330" s="53" t="s">
        <v>1146</v>
      </c>
      <c r="C330" s="53" t="s">
        <v>1230</v>
      </c>
      <c r="D330" s="64" t="s">
        <v>1231</v>
      </c>
      <c r="E330" s="188" t="s">
        <v>74</v>
      </c>
      <c r="F330" s="188">
        <v>15</v>
      </c>
      <c r="G330" s="188" t="s">
        <v>361</v>
      </c>
      <c r="H330" s="196"/>
      <c r="I330" s="189" t="str">
        <f>IF(表格1[[#This Row],[中(M)]]="","",IF(表格1[[#This Row],[計分方式]]="4C+1X",SUM(M330:Q330)+LARGE(R330:V330,1)&amp;"@",""))</f>
        <v/>
      </c>
      <c r="J330" s="189" t="str">
        <f>IF(表格1[[#This Row],[中(M)]]="","",IF(表格1[[#This Row],[計分方式]]="4C+2X",SUM(M330:Q330)+LARGE(R330:W330,1)+LARGE(R330:W330,2)&amp;"@",""))</f>
        <v/>
      </c>
      <c r="K330" s="189" t="str">
        <f>IF(表格1[[#This Row],[中(M)]]="","",IF(表格1[[#This Row],[計分方式]]="Best5",LARGE((N330,O330,P330,Q330,R330,S330,T330,U330,V330),1)+LARGE((N330,O330,P330,Q330,R330,S330,T330,U330,V330),2)+LARGE((N330,O330,P330,Q330,R330,S330,T330,U330,V330),3)+LARGE((N330,O330,P330,Q330,R330,S330,T330,U330,V330),4)+LARGE((N330,O330,P330,Q330,R330,S330,T330,U330,V330),5)&amp;"@",""))</f>
        <v/>
      </c>
      <c r="L330" s="189" t="str">
        <f>IF(表格1[[#This Row],[中(M)]]="","",IF(表格1[[#This Row],[計分方式]]="Best6",LARGE((N330,O330,P330,Q330,R330,S330,T330,U330,V330),1)+LARGE((N330,O330,P330,Q330,R330,S330,T330,U330,V330),2)+LARGE((N330,O330,P330,Q330,R330,S330,T330,U330,V330),3)+LARGE((N330,O330,P330,Q330,R330,S330,T330,U330,V330),4)+LARGE((N330,O330,P330,Q330,R330,S330,T330,U330,V330),5)+LARGE((N330,O330,P330,Q330,R330,S330,T330,U330,V330),6)&amp;"@",""))</f>
        <v/>
      </c>
      <c r="M330" s="188">
        <v>16</v>
      </c>
      <c r="N330" s="188"/>
      <c r="O330" s="188"/>
      <c r="P330" s="188"/>
      <c r="Q330" s="188"/>
      <c r="R330" s="188"/>
      <c r="S330" s="188"/>
      <c r="T330" s="188"/>
      <c r="U330" s="188"/>
      <c r="V330" s="188"/>
      <c r="W330" s="189" t="str">
        <f>IF(表格1[[#This Row],[中(LQ)]]="","",IF(表格1[[#This Row],[計分方式]]="4C+1X",SUM(AA330:AE330)+LARGE(AF330:AJ330,1)&amp;"@",""))</f>
        <v/>
      </c>
      <c r="X330" s="189" t="str">
        <f>IF(表格1[[#This Row],[中(LQ)]]="","",IF(表格1[[#This Row],[計分方式]]="4C+2X",SUM(AA330:AE330)+LARGE(AF330:AJ330,1)+LARGE(AF330:AJ330,2)&amp;"@",""))</f>
        <v/>
      </c>
      <c r="Y330" s="189" t="str">
        <f>IF(表格1[[#This Row],[中(LQ)]]="","",IF(表格1[[#This Row],[計分方式]]="Best5",LARGE((AB330,AC330,AD330,AE330,AF330,AG330,AH330,AI330,AJ330),1)+LARGE((AB330,AC330,AD330,AE330,AF330,AG330,AH330,AI330,AJ330),2)+LARGE((AB330,AC330,AD330,AE330,AF330,AG330,AH330,AI330,AJ330),3)+LARGE((AB330,AC330,AD330,AE330,AF330,AG330,AH330,AI330,AJ330),4)+LARGE((AB330,AC330,AD330,AE330,AF330,AG330,AH330,AI330,AJ330),5)&amp;"@",""))</f>
        <v/>
      </c>
      <c r="Z330" s="189" t="str">
        <f>IF(表格1[[#This Row],[中(LQ)]]="","",IF(表格1[[#This Row],[計分方式]]="Best6",LARGE((AB330,AC330,AD330,AE330,AF330,AG330,AH330,AI330,AJ330),1)+LARGE((AB330,AC330,AD330,AE330,AF330,AG330,AH330,AI330,AJ330),2)+LARGE((AB330,AC330,AD330,AE330,AF330,AG330,AH330,AI330,AJ330),3)+LARGE((AB330,AC330,AD330,AE330,AF330,AG330,AH330,AI330,AJ330),4)+LARGE((AB330,AC330,AD330,AE330,AF330,AG330,AH330,AI330,AJ330),5)+LARGE((AB330,AC330,AD330,AE330,AF330,AG330,AH330,AI330,AJ330),6)&amp;"@",""))</f>
        <v/>
      </c>
      <c r="AA330" s="188">
        <v>16</v>
      </c>
      <c r="AB330" s="188"/>
      <c r="AC330" s="188"/>
      <c r="AD330" s="188"/>
      <c r="AE330" s="188"/>
      <c r="AF330" s="188"/>
      <c r="AG330" s="188"/>
      <c r="AH330" s="188"/>
      <c r="AI330" s="188"/>
      <c r="AJ330" s="188"/>
      <c r="AK330" s="53" t="s">
        <v>464</v>
      </c>
    </row>
    <row r="331" spans="1:37" ht="55.25" customHeight="1">
      <c r="A331" s="51" t="s">
        <v>1232</v>
      </c>
      <c r="B331" s="52" t="s">
        <v>1146</v>
      </c>
      <c r="C331" s="52" t="s">
        <v>1233</v>
      </c>
      <c r="D331" s="160" t="s">
        <v>1234</v>
      </c>
      <c r="E331" s="7" t="s">
        <v>73</v>
      </c>
      <c r="F331" s="7">
        <v>40</v>
      </c>
      <c r="G331" s="7" t="s">
        <v>361</v>
      </c>
      <c r="H331" s="7"/>
      <c r="I331" s="186" t="str">
        <f>IF(表格1[[#This Row],[中(M)]]="","",IF(表格1[[#This Row],[計分方式]]="4C+1X",SUM(M331:Q331)+LARGE(R331:V331,1)&amp;"@",""))</f>
        <v/>
      </c>
      <c r="J331" s="186" t="str">
        <f>IF(表格1[[#This Row],[中(M)]]="","",IF(表格1[[#This Row],[計分方式]]="4C+2X",SUM(M331:Q331)+LARGE(R331:W331,1)+LARGE(R331:W331,2)&amp;"@",""))</f>
        <v/>
      </c>
      <c r="K331" s="186" t="str">
        <f>IF(表格1[[#This Row],[中(M)]]="","",IF(表格1[[#This Row],[計分方式]]="Best5",LARGE((N331,O331,P331,Q331,R331,S331,T331,U331,V331),1)+LARGE((N331,O331,P331,Q331,R331,S331,T331,U331,V331),2)+LARGE((N331,O331,P331,Q331,R331,S331,T331,U331,V331),3)+LARGE((N331,O331,P331,Q331,R331,S331,T331,U331,V331),4)+LARGE((N331,O331,P331,Q331,R331,S331,T331,U331,V331),5)&amp;"@",""))</f>
        <v/>
      </c>
      <c r="L331" s="186" t="str">
        <f>IF(表格1[[#This Row],[中(M)]]="","",IF(表格1[[#This Row],[計分方式]]="Best6",LARGE((N331,O331,P331,Q331,R331,S331,T331,U331,V331),1)+LARGE((N331,O331,P331,Q331,R331,S331,T331,U331,V331),2)+LARGE((N331,O331,P331,Q331,R331,S331,T331,U331,V331),3)+LARGE((N331,O331,P331,Q331,R331,S331,T331,U331,V331),4)+LARGE((N331,O331,P331,Q331,R331,S331,T331,U331,V331),5)+LARGE((N331,O331,P331,Q331,R331,S331,T331,U331,V331),6)&amp;"@",""))</f>
        <v/>
      </c>
      <c r="M331" s="7">
        <v>16</v>
      </c>
      <c r="N331" s="7"/>
      <c r="O331" s="7"/>
      <c r="P331" s="7"/>
      <c r="Q331" s="7"/>
      <c r="R331" s="7"/>
      <c r="S331" s="7"/>
      <c r="T331" s="7"/>
      <c r="U331" s="7"/>
      <c r="V331" s="7"/>
      <c r="W331" s="186" t="str">
        <f>IF(表格1[[#This Row],[中(LQ)]]="","",IF(表格1[[#This Row],[計分方式]]="4C+1X",SUM(AA331:AE331)+LARGE(AF331:AJ331,1)&amp;"@",""))</f>
        <v/>
      </c>
      <c r="X331" s="186" t="str">
        <f>IF(表格1[[#This Row],[中(LQ)]]="","",IF(表格1[[#This Row],[計分方式]]="4C+2X",SUM(AA331:AE331)+LARGE(AF331:AJ331,1)+LARGE(AF331:AJ331,2)&amp;"@",""))</f>
        <v/>
      </c>
      <c r="Y331" s="186" t="str">
        <f>IF(表格1[[#This Row],[中(LQ)]]="","",IF(表格1[[#This Row],[計分方式]]="Best5",LARGE((AB331,AC331,AD331,AE331,AF331,AG331,AH331,AI331,AJ331),1)+LARGE((AB331,AC331,AD331,AE331,AF331,AG331,AH331,AI331,AJ331),2)+LARGE((AB331,AC331,AD331,AE331,AF331,AG331,AH331,AI331,AJ331),3)+LARGE((AB331,AC331,AD331,AE331,AF331,AG331,AH331,AI331,AJ331),4)+LARGE((AB331,AC331,AD331,AE331,AF331,AG331,AH331,AI331,AJ331),5)&amp;"@",""))</f>
        <v/>
      </c>
      <c r="Z331" s="186" t="str">
        <f>IF(表格1[[#This Row],[中(LQ)]]="","",IF(表格1[[#This Row],[計分方式]]="Best6",LARGE((AB331,AC331,AD331,AE331,AF331,AG331,AH331,AI331,AJ331),1)+LARGE((AB331,AC331,AD331,AE331,AF331,AG331,AH331,AI331,AJ331),2)+LARGE((AB331,AC331,AD331,AE331,AF331,AG331,AH331,AI331,AJ331),3)+LARGE((AB331,AC331,AD331,AE331,AF331,AG331,AH331,AI331,AJ331),4)+LARGE((AB331,AC331,AD331,AE331,AF331,AG331,AH331,AI331,AJ331),5)+LARGE((AB331,AC331,AD331,AE331,AF331,AG331,AH331,AI331,AJ331),6)&amp;"@",""))</f>
        <v/>
      </c>
      <c r="AA331" s="7">
        <v>15</v>
      </c>
      <c r="AB331" s="7"/>
      <c r="AC331" s="7"/>
      <c r="AD331" s="7"/>
      <c r="AE331" s="7"/>
      <c r="AF331" s="7"/>
      <c r="AG331" s="7"/>
      <c r="AH331" s="7"/>
      <c r="AI331" s="7"/>
      <c r="AJ331" s="7"/>
      <c r="AK331" s="168" t="s">
        <v>464</v>
      </c>
    </row>
    <row r="332" spans="1:37" s="178" customFormat="1" ht="55.25" customHeight="1">
      <c r="A332" s="59" t="s">
        <v>1235</v>
      </c>
      <c r="B332" s="53" t="s">
        <v>1146</v>
      </c>
      <c r="C332" s="53" t="s">
        <v>1236</v>
      </c>
      <c r="D332" s="64" t="s">
        <v>1237</v>
      </c>
      <c r="E332" s="188" t="s">
        <v>74</v>
      </c>
      <c r="F332" s="188">
        <v>35</v>
      </c>
      <c r="G332" s="188" t="s">
        <v>1148</v>
      </c>
      <c r="H332" s="188"/>
      <c r="I332" s="189" t="str">
        <f>IF(表格1[[#This Row],[中(M)]]="","",IF(表格1[[#This Row],[計分方式]]="4C+1X",SUM(M332:Q332)+LARGE(R332:V332,1)&amp;"@",""))</f>
        <v/>
      </c>
      <c r="J332" s="189" t="str">
        <f>IF(表格1[[#This Row],[中(M)]]="","",IF(表格1[[#This Row],[計分方式]]="4C+2X",SUM(M332:Q332)+LARGE(R332:W332,1)+LARGE(R332:W332,2)&amp;"@",""))</f>
        <v/>
      </c>
      <c r="K332" s="189" t="str">
        <f>IF(表格1[[#This Row],[中(M)]]="","",IF(表格1[[#This Row],[計分方式]]="Best5",LARGE((N332,O332,P332,Q332,R332,S332,T332,U332,V332),1)+LARGE((N332,O332,P332,Q332,R332,S332,T332,U332,V332),2)+LARGE((N332,O332,P332,Q332,R332,S332,T332,U332,V332),3)+LARGE((N332,O332,P332,Q332,R332,S332,T332,U332,V332),4)+LARGE((N332,O332,P332,Q332,R332,S332,T332,U332,V332),5)&amp;"@",""))</f>
        <v/>
      </c>
      <c r="L332" s="189" t="str">
        <f>IF(表格1[[#This Row],[中(M)]]="","",IF(表格1[[#This Row],[計分方式]]="Best6",LARGE((N332,O332,P332,Q332,R332,S332,T332,U332,V332),1)+LARGE((N332,O332,P332,Q332,R332,S332,T332,U332,V332),2)+LARGE((N332,O332,P332,Q332,R332,S332,T332,U332,V332),3)+LARGE((N332,O332,P332,Q332,R332,S332,T332,U332,V332),4)+LARGE((N332,O332,P332,Q332,R332,S332,T332,U332,V332),5)+LARGE((N332,O332,P332,Q332,R332,S332,T332,U332,V332),6)&amp;"@",""))</f>
        <v/>
      </c>
      <c r="M332" s="188">
        <v>16</v>
      </c>
      <c r="N332" s="188"/>
      <c r="O332" s="188"/>
      <c r="P332" s="188"/>
      <c r="Q332" s="188"/>
      <c r="R332" s="188"/>
      <c r="S332" s="188"/>
      <c r="T332" s="188"/>
      <c r="U332" s="188"/>
      <c r="V332" s="188"/>
      <c r="W332" s="189" t="str">
        <f>IF(表格1[[#This Row],[中(LQ)]]="","",IF(表格1[[#This Row],[計分方式]]="4C+1X",SUM(AA332:AE332)+LARGE(AF332:AJ332,1)&amp;"@",""))</f>
        <v/>
      </c>
      <c r="X332" s="189" t="str">
        <f>IF(表格1[[#This Row],[中(LQ)]]="","",IF(表格1[[#This Row],[計分方式]]="4C+2X",SUM(AA332:AE332)+LARGE(AF332:AJ332,1)+LARGE(AF332:AJ332,2)&amp;"@",""))</f>
        <v/>
      </c>
      <c r="Y332" s="189" t="str">
        <f>IF(表格1[[#This Row],[中(LQ)]]="","",IF(表格1[[#This Row],[計分方式]]="Best5",LARGE((AB332,AC332,AD332,AE332,AF332,AG332,AH332,AI332,AJ332),1)+LARGE((AB332,AC332,AD332,AE332,AF332,AG332,AH332,AI332,AJ332),2)+LARGE((AB332,AC332,AD332,AE332,AF332,AG332,AH332,AI332,AJ332),3)+LARGE((AB332,AC332,AD332,AE332,AF332,AG332,AH332,AI332,AJ332),4)+LARGE((AB332,AC332,AD332,AE332,AF332,AG332,AH332,AI332,AJ332),5)&amp;"@",""))</f>
        <v/>
      </c>
      <c r="Z332" s="189" t="str">
        <f>IF(表格1[[#This Row],[中(LQ)]]="","",IF(表格1[[#This Row],[計分方式]]="Best6",LARGE((AB332,AC332,AD332,AE332,AF332,AG332,AH332,AI332,AJ332),1)+LARGE((AB332,AC332,AD332,AE332,AF332,AG332,AH332,AI332,AJ332),2)+LARGE((AB332,AC332,AD332,AE332,AF332,AG332,AH332,AI332,AJ332),3)+LARGE((AB332,AC332,AD332,AE332,AF332,AG332,AH332,AI332,AJ332),4)+LARGE((AB332,AC332,AD332,AE332,AF332,AG332,AH332,AI332,AJ332),5)+LARGE((AB332,AC332,AD332,AE332,AF332,AG332,AH332,AI332,AJ332),6)&amp;"@",""))</f>
        <v/>
      </c>
      <c r="AA332" s="188">
        <v>15</v>
      </c>
      <c r="AB332" s="188"/>
      <c r="AC332" s="188"/>
      <c r="AD332" s="188"/>
      <c r="AE332" s="188"/>
      <c r="AF332" s="188"/>
      <c r="AG332" s="188"/>
      <c r="AH332" s="188"/>
      <c r="AI332" s="188"/>
      <c r="AJ332" s="188"/>
      <c r="AK332" s="176" t="s">
        <v>464</v>
      </c>
    </row>
    <row r="333" spans="1:37" ht="55.25" customHeight="1">
      <c r="A333" s="51" t="s">
        <v>1238</v>
      </c>
      <c r="B333" s="52" t="s">
        <v>1146</v>
      </c>
      <c r="C333" s="52" t="s">
        <v>1239</v>
      </c>
      <c r="D333" s="160" t="s">
        <v>1240</v>
      </c>
      <c r="E333" s="7" t="s">
        <v>74</v>
      </c>
      <c r="F333" s="7">
        <v>30</v>
      </c>
      <c r="G333" s="7" t="s">
        <v>1148</v>
      </c>
      <c r="H333" s="7"/>
      <c r="I333" s="186" t="str">
        <f>IF(表格1[[#This Row],[中(M)]]="","",IF(表格1[[#This Row],[計分方式]]="4C+1X",SUM(M333:Q333)+LARGE(R333:V333,1)&amp;"@",""))</f>
        <v/>
      </c>
      <c r="J333" s="186" t="str">
        <f>IF(表格1[[#This Row],[中(M)]]="","",IF(表格1[[#This Row],[計分方式]]="4C+2X",SUM(M333:Q333)+LARGE(R333:W333,1)+LARGE(R333:W333,2)&amp;"@",""))</f>
        <v/>
      </c>
      <c r="K333" s="186" t="str">
        <f>IF(表格1[[#This Row],[中(M)]]="","",IF(表格1[[#This Row],[計分方式]]="Best5",LARGE((N333,O333,P333,Q333,R333,S333,T333,U333,V333),1)+LARGE((N333,O333,P333,Q333,R333,S333,T333,U333,V333),2)+LARGE((N333,O333,P333,Q333,R333,S333,T333,U333,V333),3)+LARGE((N333,O333,P333,Q333,R333,S333,T333,U333,V333),4)+LARGE((N333,O333,P333,Q333,R333,S333,T333,U333,V333),5)&amp;"@",""))</f>
        <v/>
      </c>
      <c r="L333" s="186" t="str">
        <f>IF(表格1[[#This Row],[中(M)]]="","",IF(表格1[[#This Row],[計分方式]]="Best6",LARGE((N333,O333,P333,Q333,R333,S333,T333,U333,V333),1)+LARGE((N333,O333,P333,Q333,R333,S333,T333,U333,V333),2)+LARGE((N333,O333,P333,Q333,R333,S333,T333,U333,V333),3)+LARGE((N333,O333,P333,Q333,R333,S333,T333,U333,V333),4)+LARGE((N333,O333,P333,Q333,R333,S333,T333,U333,V333),5)+LARGE((N333,O333,P333,Q333,R333,S333,T333,U333,V333),6)&amp;"@",""))</f>
        <v/>
      </c>
      <c r="M333" s="7">
        <v>13</v>
      </c>
      <c r="N333" s="7"/>
      <c r="O333" s="7"/>
      <c r="P333" s="7"/>
      <c r="Q333" s="7"/>
      <c r="R333" s="7"/>
      <c r="S333" s="7"/>
      <c r="T333" s="7"/>
      <c r="U333" s="7"/>
      <c r="V333" s="7"/>
      <c r="W333" s="186" t="str">
        <f>IF(表格1[[#This Row],[中(LQ)]]="","",IF(表格1[[#This Row],[計分方式]]="4C+1X",SUM(AA333:AE333)+LARGE(AF333:AJ333,1)&amp;"@",""))</f>
        <v/>
      </c>
      <c r="X333" s="186" t="str">
        <f>IF(表格1[[#This Row],[中(LQ)]]="","",IF(表格1[[#This Row],[計分方式]]="4C+2X",SUM(AA333:AE333)+LARGE(AF333:AJ333,1)+LARGE(AF333:AJ333,2)&amp;"@",""))</f>
        <v/>
      </c>
      <c r="Y333" s="186" t="str">
        <f>IF(表格1[[#This Row],[中(LQ)]]="","",IF(表格1[[#This Row],[計分方式]]="Best5",LARGE((AB333,AC333,AD333,AE333,AF333,AG333,AH333,AI333,AJ333),1)+LARGE((AB333,AC333,AD333,AE333,AF333,AG333,AH333,AI333,AJ333),2)+LARGE((AB333,AC333,AD333,AE333,AF333,AG333,AH333,AI333,AJ333),3)+LARGE((AB333,AC333,AD333,AE333,AF333,AG333,AH333,AI333,AJ333),4)+LARGE((AB333,AC333,AD333,AE333,AF333,AG333,AH333,AI333,AJ333),5)&amp;"@",""))</f>
        <v/>
      </c>
      <c r="Z333" s="186" t="str">
        <f>IF(表格1[[#This Row],[中(LQ)]]="","",IF(表格1[[#This Row],[計分方式]]="Best6",LARGE((AB333,AC333,AD333,AE333,AF333,AG333,AH333,AI333,AJ333),1)+LARGE((AB333,AC333,AD333,AE333,AF333,AG333,AH333,AI333,AJ333),2)+LARGE((AB333,AC333,AD333,AE333,AF333,AG333,AH333,AI333,AJ333),3)+LARGE((AB333,AC333,AD333,AE333,AF333,AG333,AH333,AI333,AJ333),4)+LARGE((AB333,AC333,AD333,AE333,AF333,AG333,AH333,AI333,AJ333),5)+LARGE((AB333,AC333,AD333,AE333,AF333,AG333,AH333,AI333,AJ333),6)&amp;"@",""))</f>
        <v/>
      </c>
      <c r="AA333" s="7">
        <v>13</v>
      </c>
      <c r="AB333" s="7"/>
      <c r="AC333" s="7"/>
      <c r="AD333" s="7"/>
      <c r="AE333" s="7"/>
      <c r="AF333" s="7"/>
      <c r="AG333" s="7"/>
      <c r="AH333" s="7"/>
      <c r="AI333" s="7"/>
      <c r="AJ333" s="7"/>
      <c r="AK333" s="168" t="s">
        <v>464</v>
      </c>
    </row>
    <row r="334" spans="1:37" ht="55.25" customHeight="1">
      <c r="A334" s="51" t="s">
        <v>1241</v>
      </c>
      <c r="B334" s="52" t="s">
        <v>1146</v>
      </c>
      <c r="C334" s="52" t="s">
        <v>1242</v>
      </c>
      <c r="D334" s="160" t="s">
        <v>1243</v>
      </c>
      <c r="E334" s="7" t="s">
        <v>74</v>
      </c>
      <c r="F334" s="7">
        <v>30</v>
      </c>
      <c r="G334" s="7" t="s">
        <v>1148</v>
      </c>
      <c r="H334" s="7"/>
      <c r="I334" s="186" t="str">
        <f>IF(表格1[[#This Row],[中(M)]]="","",IF(表格1[[#This Row],[計分方式]]="4C+1X",SUM(M334:Q334)+LARGE(R334:V334,1)&amp;"@",""))</f>
        <v/>
      </c>
      <c r="J334" s="186" t="str">
        <f>IF(表格1[[#This Row],[中(M)]]="","",IF(表格1[[#This Row],[計分方式]]="4C+2X",SUM(M334:Q334)+LARGE(R334:W334,1)+LARGE(R334:W334,2)&amp;"@",""))</f>
        <v/>
      </c>
      <c r="K334" s="186" t="str">
        <f>IF(表格1[[#This Row],[中(M)]]="","",IF(表格1[[#This Row],[計分方式]]="Best5",LARGE((N334,O334,P334,Q334,R334,S334,T334,U334,V334),1)+LARGE((N334,O334,P334,Q334,R334,S334,T334,U334,V334),2)+LARGE((N334,O334,P334,Q334,R334,S334,T334,U334,V334),3)+LARGE((N334,O334,P334,Q334,R334,S334,T334,U334,V334),4)+LARGE((N334,O334,P334,Q334,R334,S334,T334,U334,V334),5)&amp;"@",""))</f>
        <v/>
      </c>
      <c r="L334" s="186" t="str">
        <f>IF(表格1[[#This Row],[中(M)]]="","",IF(表格1[[#This Row],[計分方式]]="Best6",LARGE((N334,O334,P334,Q334,R334,S334,T334,U334,V334),1)+LARGE((N334,O334,P334,Q334,R334,S334,T334,U334,V334),2)+LARGE((N334,O334,P334,Q334,R334,S334,T334,U334,V334),3)+LARGE((N334,O334,P334,Q334,R334,S334,T334,U334,V334),4)+LARGE((N334,O334,P334,Q334,R334,S334,T334,U334,V334),5)+LARGE((N334,O334,P334,Q334,R334,S334,T334,U334,V334),6)&amp;"@",""))</f>
        <v/>
      </c>
      <c r="M334" s="7">
        <v>16</v>
      </c>
      <c r="N334" s="7"/>
      <c r="O334" s="7"/>
      <c r="P334" s="7"/>
      <c r="Q334" s="7"/>
      <c r="R334" s="7"/>
      <c r="S334" s="7"/>
      <c r="T334" s="7"/>
      <c r="U334" s="7"/>
      <c r="V334" s="7"/>
      <c r="W334" s="186" t="str">
        <f>IF(表格1[[#This Row],[中(LQ)]]="","",IF(表格1[[#This Row],[計分方式]]="4C+1X",SUM(AA334:AE334)+LARGE(AF334:AJ334,1)&amp;"@",""))</f>
        <v/>
      </c>
      <c r="X334" s="186" t="str">
        <f>IF(表格1[[#This Row],[中(LQ)]]="","",IF(表格1[[#This Row],[計分方式]]="4C+2X",SUM(AA334:AE334)+LARGE(AF334:AJ334,1)+LARGE(AF334:AJ334,2)&amp;"@",""))</f>
        <v/>
      </c>
      <c r="Y334" s="186" t="str">
        <f>IF(表格1[[#This Row],[中(LQ)]]="","",IF(表格1[[#This Row],[計分方式]]="Best5",LARGE((AB334,AC334,AD334,AE334,AF334,AG334,AH334,AI334,AJ334),1)+LARGE((AB334,AC334,AD334,AE334,AF334,AG334,AH334,AI334,AJ334),2)+LARGE((AB334,AC334,AD334,AE334,AF334,AG334,AH334,AI334,AJ334),3)+LARGE((AB334,AC334,AD334,AE334,AF334,AG334,AH334,AI334,AJ334),4)+LARGE((AB334,AC334,AD334,AE334,AF334,AG334,AH334,AI334,AJ334),5)&amp;"@",""))</f>
        <v/>
      </c>
      <c r="Z334" s="186" t="str">
        <f>IF(表格1[[#This Row],[中(LQ)]]="","",IF(表格1[[#This Row],[計分方式]]="Best6",LARGE((AB334,AC334,AD334,AE334,AF334,AG334,AH334,AI334,AJ334),1)+LARGE((AB334,AC334,AD334,AE334,AF334,AG334,AH334,AI334,AJ334),2)+LARGE((AB334,AC334,AD334,AE334,AF334,AG334,AH334,AI334,AJ334),3)+LARGE((AB334,AC334,AD334,AE334,AF334,AG334,AH334,AI334,AJ334),4)+LARGE((AB334,AC334,AD334,AE334,AF334,AG334,AH334,AI334,AJ334),5)+LARGE((AB334,AC334,AD334,AE334,AF334,AG334,AH334,AI334,AJ334),6)&amp;"@",""))</f>
        <v/>
      </c>
      <c r="AA334" s="7">
        <v>16</v>
      </c>
      <c r="AB334" s="7"/>
      <c r="AC334" s="7"/>
      <c r="AD334" s="7"/>
      <c r="AE334" s="7"/>
      <c r="AF334" s="7"/>
      <c r="AG334" s="7"/>
      <c r="AH334" s="7"/>
      <c r="AI334" s="7"/>
      <c r="AJ334" s="7"/>
      <c r="AK334" s="168" t="s">
        <v>464</v>
      </c>
    </row>
    <row r="335" spans="1:37" s="178" customFormat="1" ht="55.25" customHeight="1">
      <c r="A335" s="59" t="s">
        <v>1244</v>
      </c>
      <c r="B335" s="53" t="s">
        <v>1146</v>
      </c>
      <c r="C335" s="53" t="s">
        <v>1245</v>
      </c>
      <c r="D335" s="64" t="s">
        <v>1246</v>
      </c>
      <c r="E335" s="188" t="s">
        <v>74</v>
      </c>
      <c r="F335" s="188">
        <v>30</v>
      </c>
      <c r="G335" s="188" t="s">
        <v>1148</v>
      </c>
      <c r="H335" s="188"/>
      <c r="I335" s="189" t="str">
        <f>IF(表格1[[#This Row],[中(M)]]="","",IF(表格1[[#This Row],[計分方式]]="4C+1X",SUM(M335:Q335)+LARGE(R335:V335,1)&amp;"@",""))</f>
        <v/>
      </c>
      <c r="J335" s="189" t="str">
        <f>IF(表格1[[#This Row],[中(M)]]="","",IF(表格1[[#This Row],[計分方式]]="4C+2X",SUM(M335:Q335)+LARGE(R335:W335,1)+LARGE(R335:W335,2)&amp;"@",""))</f>
        <v/>
      </c>
      <c r="K335" s="189" t="str">
        <f>IF(表格1[[#This Row],[中(M)]]="","",IF(表格1[[#This Row],[計分方式]]="Best5",LARGE((N335,O335,P335,Q335,R335,S335,T335,U335,V335),1)+LARGE((N335,O335,P335,Q335,R335,S335,T335,U335,V335),2)+LARGE((N335,O335,P335,Q335,R335,S335,T335,U335,V335),3)+LARGE((N335,O335,P335,Q335,R335,S335,T335,U335,V335),4)+LARGE((N335,O335,P335,Q335,R335,S335,T335,U335,V335),5)&amp;"@",""))</f>
        <v/>
      </c>
      <c r="L335" s="189" t="str">
        <f>IF(表格1[[#This Row],[中(M)]]="","",IF(表格1[[#This Row],[計分方式]]="Best6",LARGE((N335,O335,P335,Q335,R335,S335,T335,U335,V335),1)+LARGE((N335,O335,P335,Q335,R335,S335,T335,U335,V335),2)+LARGE((N335,O335,P335,Q335,R335,S335,T335,U335,V335),3)+LARGE((N335,O335,P335,Q335,R335,S335,T335,U335,V335),4)+LARGE((N335,O335,P335,Q335,R335,S335,T335,U335,V335),5)+LARGE((N335,O335,P335,Q335,R335,S335,T335,U335,V335),6)&amp;"@",""))</f>
        <v/>
      </c>
      <c r="M335" s="188">
        <v>17</v>
      </c>
      <c r="N335" s="188"/>
      <c r="O335" s="188"/>
      <c r="P335" s="188"/>
      <c r="Q335" s="188"/>
      <c r="R335" s="188"/>
      <c r="S335" s="188"/>
      <c r="T335" s="188"/>
      <c r="U335" s="188"/>
      <c r="V335" s="188"/>
      <c r="W335" s="189" t="str">
        <f>IF(表格1[[#This Row],[中(LQ)]]="","",IF(表格1[[#This Row],[計分方式]]="4C+1X",SUM(AA335:AE335)+LARGE(AF335:AJ335,1)&amp;"@",""))</f>
        <v/>
      </c>
      <c r="X335" s="189" t="str">
        <f>IF(表格1[[#This Row],[中(LQ)]]="","",IF(表格1[[#This Row],[計分方式]]="4C+2X",SUM(AA335:AE335)+LARGE(AF335:AJ335,1)+LARGE(AF335:AJ335,2)&amp;"@",""))</f>
        <v/>
      </c>
      <c r="Y335" s="189" t="str">
        <f>IF(表格1[[#This Row],[中(LQ)]]="","",IF(表格1[[#This Row],[計分方式]]="Best5",LARGE((AB335,AC335,AD335,AE335,AF335,AG335,AH335,AI335,AJ335),1)+LARGE((AB335,AC335,AD335,AE335,AF335,AG335,AH335,AI335,AJ335),2)+LARGE((AB335,AC335,AD335,AE335,AF335,AG335,AH335,AI335,AJ335),3)+LARGE((AB335,AC335,AD335,AE335,AF335,AG335,AH335,AI335,AJ335),4)+LARGE((AB335,AC335,AD335,AE335,AF335,AG335,AH335,AI335,AJ335),5)&amp;"@",""))</f>
        <v/>
      </c>
      <c r="Z335" s="189" t="str">
        <f>IF(表格1[[#This Row],[中(LQ)]]="","",IF(表格1[[#This Row],[計分方式]]="Best6",LARGE((AB335,AC335,AD335,AE335,AF335,AG335,AH335,AI335,AJ335),1)+LARGE((AB335,AC335,AD335,AE335,AF335,AG335,AH335,AI335,AJ335),2)+LARGE((AB335,AC335,AD335,AE335,AF335,AG335,AH335,AI335,AJ335),3)+LARGE((AB335,AC335,AD335,AE335,AF335,AG335,AH335,AI335,AJ335),4)+LARGE((AB335,AC335,AD335,AE335,AF335,AG335,AH335,AI335,AJ335),5)+LARGE((AB335,AC335,AD335,AE335,AF335,AG335,AH335,AI335,AJ335),6)&amp;"@",""))</f>
        <v/>
      </c>
      <c r="AA335" s="188">
        <v>16</v>
      </c>
      <c r="AB335" s="188"/>
      <c r="AC335" s="188"/>
      <c r="AD335" s="188"/>
      <c r="AE335" s="188"/>
      <c r="AF335" s="188"/>
      <c r="AG335" s="188"/>
      <c r="AH335" s="188"/>
      <c r="AI335" s="188"/>
      <c r="AJ335" s="188"/>
      <c r="AK335" s="176" t="s">
        <v>1247</v>
      </c>
    </row>
    <row r="336" spans="1:37" s="178" customFormat="1" ht="55.25" customHeight="1">
      <c r="A336" s="59" t="s">
        <v>1248</v>
      </c>
      <c r="B336" s="53" t="s">
        <v>1146</v>
      </c>
      <c r="C336" s="53" t="s">
        <v>1249</v>
      </c>
      <c r="D336" s="64" t="s">
        <v>1250</v>
      </c>
      <c r="E336" s="188" t="s">
        <v>74</v>
      </c>
      <c r="F336" s="188">
        <v>30</v>
      </c>
      <c r="G336" s="188" t="s">
        <v>1148</v>
      </c>
      <c r="H336" s="188"/>
      <c r="I336" s="189" t="str">
        <f>IF(表格1[[#This Row],[中(M)]]="","",IF(表格1[[#This Row],[計分方式]]="4C+1X",SUM(M336:Q336)+LARGE(R336:V336,1)&amp;"@",""))</f>
        <v/>
      </c>
      <c r="J336" s="189" t="str">
        <f>IF(表格1[[#This Row],[中(M)]]="","",IF(表格1[[#This Row],[計分方式]]="4C+2X",SUM(M336:Q336)+LARGE(R336:W336,1)+LARGE(R336:W336,2)&amp;"@",""))</f>
        <v/>
      </c>
      <c r="K336" s="189" t="str">
        <f>IF(表格1[[#This Row],[中(M)]]="","",IF(表格1[[#This Row],[計分方式]]="Best5",LARGE((N336,O336,P336,Q336,R336,S336,T336,U336,V336),1)+LARGE((N336,O336,P336,Q336,R336,S336,T336,U336,V336),2)+LARGE((N336,O336,P336,Q336,R336,S336,T336,U336,V336),3)+LARGE((N336,O336,P336,Q336,R336,S336,T336,U336,V336),4)+LARGE((N336,O336,P336,Q336,R336,S336,T336,U336,V336),5)&amp;"@",""))</f>
        <v/>
      </c>
      <c r="L336" s="189" t="str">
        <f>IF(表格1[[#This Row],[中(M)]]="","",IF(表格1[[#This Row],[計分方式]]="Best6",LARGE((N336,O336,P336,Q336,R336,S336,T336,U336,V336),1)+LARGE((N336,O336,P336,Q336,R336,S336,T336,U336,V336),2)+LARGE((N336,O336,P336,Q336,R336,S336,T336,U336,V336),3)+LARGE((N336,O336,P336,Q336,R336,S336,T336,U336,V336),4)+LARGE((N336,O336,P336,Q336,R336,S336,T336,U336,V336),5)+LARGE((N336,O336,P336,Q336,R336,S336,T336,U336,V336),6)&amp;"@",""))</f>
        <v/>
      </c>
      <c r="M336" s="188">
        <v>16</v>
      </c>
      <c r="N336" s="188"/>
      <c r="O336" s="188"/>
      <c r="P336" s="188"/>
      <c r="Q336" s="188"/>
      <c r="R336" s="188"/>
      <c r="S336" s="188"/>
      <c r="T336" s="188"/>
      <c r="U336" s="188"/>
      <c r="V336" s="188"/>
      <c r="W336" s="189" t="str">
        <f>IF(表格1[[#This Row],[中(LQ)]]="","",IF(表格1[[#This Row],[計分方式]]="4C+1X",SUM(AA336:AE336)+LARGE(AF336:AJ336,1)&amp;"@",""))</f>
        <v/>
      </c>
      <c r="X336" s="189" t="str">
        <f>IF(表格1[[#This Row],[中(LQ)]]="","",IF(表格1[[#This Row],[計分方式]]="4C+2X",SUM(AA336:AE336)+LARGE(AF336:AJ336,1)+LARGE(AF336:AJ336,2)&amp;"@",""))</f>
        <v/>
      </c>
      <c r="Y336" s="189" t="str">
        <f>IF(表格1[[#This Row],[中(LQ)]]="","",IF(表格1[[#This Row],[計分方式]]="Best5",LARGE((AB336,AC336,AD336,AE336,AF336,AG336,AH336,AI336,AJ336),1)+LARGE((AB336,AC336,AD336,AE336,AF336,AG336,AH336,AI336,AJ336),2)+LARGE((AB336,AC336,AD336,AE336,AF336,AG336,AH336,AI336,AJ336),3)+LARGE((AB336,AC336,AD336,AE336,AF336,AG336,AH336,AI336,AJ336),4)+LARGE((AB336,AC336,AD336,AE336,AF336,AG336,AH336,AI336,AJ336),5)&amp;"@",""))</f>
        <v/>
      </c>
      <c r="Z336" s="189" t="str">
        <f>IF(表格1[[#This Row],[中(LQ)]]="","",IF(表格1[[#This Row],[計分方式]]="Best6",LARGE((AB336,AC336,AD336,AE336,AF336,AG336,AH336,AI336,AJ336),1)+LARGE((AB336,AC336,AD336,AE336,AF336,AG336,AH336,AI336,AJ336),2)+LARGE((AB336,AC336,AD336,AE336,AF336,AG336,AH336,AI336,AJ336),3)+LARGE((AB336,AC336,AD336,AE336,AF336,AG336,AH336,AI336,AJ336),4)+LARGE((AB336,AC336,AD336,AE336,AF336,AG336,AH336,AI336,AJ336),5)+LARGE((AB336,AC336,AD336,AE336,AF336,AG336,AH336,AI336,AJ336),6)&amp;"@",""))</f>
        <v/>
      </c>
      <c r="AA336" s="188">
        <v>16</v>
      </c>
      <c r="AB336" s="188"/>
      <c r="AC336" s="188"/>
      <c r="AD336" s="188"/>
      <c r="AE336" s="188"/>
      <c r="AF336" s="188"/>
      <c r="AG336" s="188"/>
      <c r="AH336" s="188"/>
      <c r="AI336" s="188"/>
      <c r="AJ336" s="188"/>
      <c r="AK336" s="176" t="s">
        <v>1247</v>
      </c>
    </row>
    <row r="337" spans="1:37" ht="55.25" customHeight="1">
      <c r="A337" s="51" t="s">
        <v>1251</v>
      </c>
      <c r="B337" s="52" t="s">
        <v>1146</v>
      </c>
      <c r="C337" s="52" t="s">
        <v>1252</v>
      </c>
      <c r="D337" s="160" t="s">
        <v>1253</v>
      </c>
      <c r="E337" s="7" t="s">
        <v>74</v>
      </c>
      <c r="F337" s="7">
        <v>35</v>
      </c>
      <c r="G337" s="7" t="s">
        <v>1148</v>
      </c>
      <c r="H337" s="195"/>
      <c r="I337" s="186" t="str">
        <f>IF(表格1[[#This Row],[中(M)]]="","",IF(表格1[[#This Row],[計分方式]]="4C+1X",SUM(M337:Q337)+LARGE(R337:V337,1)&amp;"@",""))</f>
        <v/>
      </c>
      <c r="J337" s="186" t="str">
        <f>IF(表格1[[#This Row],[中(M)]]="","",IF(表格1[[#This Row],[計分方式]]="4C+2X",SUM(M337:Q337)+LARGE(R337:W337,1)+LARGE(R337:W337,2)&amp;"@",""))</f>
        <v/>
      </c>
      <c r="K337" s="186" t="str">
        <f>IF(表格1[[#This Row],[中(M)]]="","",IF(表格1[[#This Row],[計分方式]]="Best5",LARGE((N337,O337,P337,Q337,R337,S337,T337,U337,V337),1)+LARGE((N337,O337,P337,Q337,R337,S337,T337,U337,V337),2)+LARGE((N337,O337,P337,Q337,R337,S337,T337,U337,V337),3)+LARGE((N337,O337,P337,Q337,R337,S337,T337,U337,V337),4)+LARGE((N337,O337,P337,Q337,R337,S337,T337,U337,V337),5)&amp;"@",""))</f>
        <v/>
      </c>
      <c r="L337" s="186" t="str">
        <f>IF(表格1[[#This Row],[中(M)]]="","",IF(表格1[[#This Row],[計分方式]]="Best6",LARGE((N337,O337,P337,Q337,R337,S337,T337,U337,V337),1)+LARGE((N337,O337,P337,Q337,R337,S337,T337,U337,V337),2)+LARGE((N337,O337,P337,Q337,R337,S337,T337,U337,V337),3)+LARGE((N337,O337,P337,Q337,R337,S337,T337,U337,V337),4)+LARGE((N337,O337,P337,Q337,R337,S337,T337,U337,V337),5)+LARGE((N337,O337,P337,Q337,R337,S337,T337,U337,V337),6)&amp;"@",""))</f>
        <v/>
      </c>
      <c r="M337" s="7">
        <v>16</v>
      </c>
      <c r="N337" s="7"/>
      <c r="O337" s="7"/>
      <c r="P337" s="7"/>
      <c r="Q337" s="7"/>
      <c r="R337" s="7"/>
      <c r="S337" s="7"/>
      <c r="T337" s="7"/>
      <c r="U337" s="7"/>
      <c r="V337" s="7"/>
      <c r="W337" s="186" t="str">
        <f>IF(表格1[[#This Row],[中(LQ)]]="","",IF(表格1[[#This Row],[計分方式]]="4C+1X",SUM(AA337:AE337)+LARGE(AF337:AJ337,1)&amp;"@",""))</f>
        <v/>
      </c>
      <c r="X337" s="186" t="str">
        <f>IF(表格1[[#This Row],[中(LQ)]]="","",IF(表格1[[#This Row],[計分方式]]="4C+2X",SUM(AA337:AE337)+LARGE(AF337:AJ337,1)+LARGE(AF337:AJ337,2)&amp;"@",""))</f>
        <v/>
      </c>
      <c r="Y337" s="186" t="str">
        <f>IF(表格1[[#This Row],[中(LQ)]]="","",IF(表格1[[#This Row],[計分方式]]="Best5",LARGE((AB337,AC337,AD337,AE337,AF337,AG337,AH337,AI337,AJ337),1)+LARGE((AB337,AC337,AD337,AE337,AF337,AG337,AH337,AI337,AJ337),2)+LARGE((AB337,AC337,AD337,AE337,AF337,AG337,AH337,AI337,AJ337),3)+LARGE((AB337,AC337,AD337,AE337,AF337,AG337,AH337,AI337,AJ337),4)+LARGE((AB337,AC337,AD337,AE337,AF337,AG337,AH337,AI337,AJ337),5)&amp;"@",""))</f>
        <v/>
      </c>
      <c r="Z337" s="186" t="str">
        <f>IF(表格1[[#This Row],[中(LQ)]]="","",IF(表格1[[#This Row],[計分方式]]="Best6",LARGE((AB337,AC337,AD337,AE337,AF337,AG337,AH337,AI337,AJ337),1)+LARGE((AB337,AC337,AD337,AE337,AF337,AG337,AH337,AI337,AJ337),2)+LARGE((AB337,AC337,AD337,AE337,AF337,AG337,AH337,AI337,AJ337),3)+LARGE((AB337,AC337,AD337,AE337,AF337,AG337,AH337,AI337,AJ337),4)+LARGE((AB337,AC337,AD337,AE337,AF337,AG337,AH337,AI337,AJ337),5)+LARGE((AB337,AC337,AD337,AE337,AF337,AG337,AH337,AI337,AJ337),6)&amp;"@",""))</f>
        <v/>
      </c>
      <c r="AA337" s="7">
        <v>16</v>
      </c>
      <c r="AB337" s="7"/>
      <c r="AC337" s="7"/>
      <c r="AD337" s="7"/>
      <c r="AE337" s="7"/>
      <c r="AF337" s="7"/>
      <c r="AG337" s="7"/>
      <c r="AH337" s="7"/>
      <c r="AI337" s="7"/>
      <c r="AJ337" s="7"/>
      <c r="AK337" s="52" t="s">
        <v>464</v>
      </c>
    </row>
    <row r="338" spans="1:37" ht="55.25" customHeight="1">
      <c r="A338" s="51" t="s">
        <v>1254</v>
      </c>
      <c r="B338" s="52" t="s">
        <v>1146</v>
      </c>
      <c r="C338" s="52" t="s">
        <v>1540</v>
      </c>
      <c r="D338" s="160" t="s">
        <v>1541</v>
      </c>
      <c r="E338" s="7" t="s">
        <v>74</v>
      </c>
      <c r="F338" s="7">
        <v>30</v>
      </c>
      <c r="G338" s="7" t="s">
        <v>1148</v>
      </c>
      <c r="H338" s="7"/>
      <c r="I338" s="186" t="str">
        <f>IF(表格1[[#This Row],[中(M)]]="","",IF(表格1[[#This Row],[計分方式]]="4C+1X",SUM(M338:Q338)+LARGE(R338:V338,1)&amp;"@",""))</f>
        <v/>
      </c>
      <c r="J338" s="186" t="str">
        <f>IF(表格1[[#This Row],[中(M)]]="","",IF(表格1[[#This Row],[計分方式]]="4C+2X",SUM(M338:Q338)+LARGE(R338:W338,1)+LARGE(R338:W338,2)&amp;"@",""))</f>
        <v/>
      </c>
      <c r="K338" s="186" t="str">
        <f>IF(表格1[[#This Row],[中(M)]]="","",IF(表格1[[#This Row],[計分方式]]="Best5",LARGE((N338,O338,P338,Q338,R338,S338,T338,U338,V338),1)+LARGE((N338,O338,P338,Q338,R338,S338,T338,U338,V338),2)+LARGE((N338,O338,P338,Q338,R338,S338,T338,U338,V338),3)+LARGE((N338,O338,P338,Q338,R338,S338,T338,U338,V338),4)+LARGE((N338,O338,P338,Q338,R338,S338,T338,U338,V338),5)&amp;"@",""))</f>
        <v/>
      </c>
      <c r="L338" s="186" t="str">
        <f>IF(表格1[[#This Row],[中(M)]]="","",IF(表格1[[#This Row],[計分方式]]="Best6",LARGE((N338,O338,P338,Q338,R338,S338,T338,U338,V338),1)+LARGE((N338,O338,P338,Q338,R338,S338,T338,U338,V338),2)+LARGE((N338,O338,P338,Q338,R338,S338,T338,U338,V338),3)+LARGE((N338,O338,P338,Q338,R338,S338,T338,U338,V338),4)+LARGE((N338,O338,P338,Q338,R338,S338,T338,U338,V338),5)+LARGE((N338,O338,P338,Q338,R338,S338,T338,U338,V338),6)&amp;"@",""))</f>
        <v/>
      </c>
      <c r="M338" s="7">
        <v>17</v>
      </c>
      <c r="N338" s="7"/>
      <c r="O338" s="7"/>
      <c r="P338" s="7"/>
      <c r="Q338" s="7"/>
      <c r="R338" s="7"/>
      <c r="S338" s="7"/>
      <c r="T338" s="7"/>
      <c r="U338" s="7"/>
      <c r="V338" s="7"/>
      <c r="W338" s="186" t="str">
        <f>IF(表格1[[#This Row],[中(LQ)]]="","",IF(表格1[[#This Row],[計分方式]]="4C+1X",SUM(AA338:AE338)+LARGE(AF338:AJ338,1)&amp;"@",""))</f>
        <v/>
      </c>
      <c r="X338" s="186" t="str">
        <f>IF(表格1[[#This Row],[中(LQ)]]="","",IF(表格1[[#This Row],[計分方式]]="4C+2X",SUM(AA338:AE338)+LARGE(AF338:AJ338,1)+LARGE(AF338:AJ338,2)&amp;"@",""))</f>
        <v/>
      </c>
      <c r="Y338" s="186" t="str">
        <f>IF(表格1[[#This Row],[中(LQ)]]="","",IF(表格1[[#This Row],[計分方式]]="Best5",LARGE((AB338,AC338,AD338,AE338,AF338,AG338,AH338,AI338,AJ338),1)+LARGE((AB338,AC338,AD338,AE338,AF338,AG338,AH338,AI338,AJ338),2)+LARGE((AB338,AC338,AD338,AE338,AF338,AG338,AH338,AI338,AJ338),3)+LARGE((AB338,AC338,AD338,AE338,AF338,AG338,AH338,AI338,AJ338),4)+LARGE((AB338,AC338,AD338,AE338,AF338,AG338,AH338,AI338,AJ338),5)&amp;"@",""))</f>
        <v/>
      </c>
      <c r="Z338" s="186" t="str">
        <f>IF(表格1[[#This Row],[中(LQ)]]="","",IF(表格1[[#This Row],[計分方式]]="Best6",LARGE((AB338,AC338,AD338,AE338,AF338,AG338,AH338,AI338,AJ338),1)+LARGE((AB338,AC338,AD338,AE338,AF338,AG338,AH338,AI338,AJ338),2)+LARGE((AB338,AC338,AD338,AE338,AF338,AG338,AH338,AI338,AJ338),3)+LARGE((AB338,AC338,AD338,AE338,AF338,AG338,AH338,AI338,AJ338),4)+LARGE((AB338,AC338,AD338,AE338,AF338,AG338,AH338,AI338,AJ338),5)+LARGE((AB338,AC338,AD338,AE338,AF338,AG338,AH338,AI338,AJ338),6)&amp;"@",""))</f>
        <v/>
      </c>
      <c r="AA338" s="7">
        <v>16</v>
      </c>
      <c r="AB338" s="7"/>
      <c r="AC338" s="7"/>
      <c r="AD338" s="7"/>
      <c r="AE338" s="7"/>
      <c r="AF338" s="7"/>
      <c r="AG338" s="7"/>
      <c r="AH338" s="7"/>
      <c r="AI338" s="7"/>
      <c r="AJ338" s="7"/>
      <c r="AK338" s="168" t="s">
        <v>464</v>
      </c>
    </row>
    <row r="339" spans="1:37" ht="55.25" customHeight="1">
      <c r="A339" s="51" t="s">
        <v>1257</v>
      </c>
      <c r="B339" s="52" t="s">
        <v>1146</v>
      </c>
      <c r="C339" s="163" t="s">
        <v>1258</v>
      </c>
      <c r="D339" s="164" t="s">
        <v>1259</v>
      </c>
      <c r="E339" s="186" t="s">
        <v>74</v>
      </c>
      <c r="F339" s="7">
        <v>30</v>
      </c>
      <c r="G339" s="7" t="s">
        <v>1260</v>
      </c>
      <c r="H339" s="7"/>
      <c r="I339" s="186" t="str">
        <f>IF(表格1[[#This Row],[中(M)]]="","",IF(表格1[[#This Row],[計分方式]]="4C+1X",SUM(M339:Q339)+LARGE(R339:V339,1)&amp;"@",""))</f>
        <v/>
      </c>
      <c r="J339" s="186" t="str">
        <f>IF(表格1[[#This Row],[中(M)]]="","",IF(表格1[[#This Row],[計分方式]]="4C+2X",SUM(M339:Q339)+LARGE(R339:W339,1)+LARGE(R339:W339,2)&amp;"@",""))</f>
        <v/>
      </c>
      <c r="K339" s="186" t="str">
        <f>IF(表格1[[#This Row],[中(M)]]="","",IF(表格1[[#This Row],[計分方式]]="Best5",LARGE((N339,O339,P339,Q339,R339,S339,T339,U339,V339),1)+LARGE((N339,O339,P339,Q339,R339,S339,T339,U339,V339),2)+LARGE((N339,O339,P339,Q339,R339,S339,T339,U339,V339),3)+LARGE((N339,O339,P339,Q339,R339,S339,T339,U339,V339),4)+LARGE((N339,O339,P339,Q339,R339,S339,T339,U339,V339),5)&amp;"@",""))</f>
        <v/>
      </c>
      <c r="L339" s="186" t="str">
        <f>IF(表格1[[#This Row],[中(M)]]="","",IF(表格1[[#This Row],[計分方式]]="Best6",LARGE((N339,O339,P339,Q339,R339,S339,T339,U339,V339),1)+LARGE((N339,O339,P339,Q339,R339,S339,T339,U339,V339),2)+LARGE((N339,O339,P339,Q339,R339,S339,T339,U339,V339),3)+LARGE((N339,O339,P339,Q339,R339,S339,T339,U339,V339),4)+LARGE((N339,O339,P339,Q339,R339,S339,T339,U339,V339),5)+LARGE((N339,O339,P339,Q339,R339,S339,T339,U339,V339),6)&amp;"@",""))</f>
        <v/>
      </c>
      <c r="M339" s="7" t="s">
        <v>1623</v>
      </c>
      <c r="N339" s="7"/>
      <c r="O339" s="7"/>
      <c r="P339" s="7"/>
      <c r="Q339" s="7"/>
      <c r="R339" s="7"/>
      <c r="S339" s="7"/>
      <c r="T339" s="7"/>
      <c r="U339" s="7"/>
      <c r="V339" s="7"/>
      <c r="W339" s="186" t="str">
        <f>IF(表格1[[#This Row],[中(LQ)]]="","",IF(表格1[[#This Row],[計分方式]]="4C+1X",SUM(AA339:AE339)+LARGE(AF339:AJ339,1)&amp;"@",""))</f>
        <v/>
      </c>
      <c r="X339" s="186" t="str">
        <f>IF(表格1[[#This Row],[中(LQ)]]="","",IF(表格1[[#This Row],[計分方式]]="4C+2X",SUM(AA339:AE339)+LARGE(AF339:AJ339,1)+LARGE(AF339:AJ339,2)&amp;"@",""))</f>
        <v/>
      </c>
      <c r="Y339" s="186" t="str">
        <f>IF(表格1[[#This Row],[中(LQ)]]="","",IF(表格1[[#This Row],[計分方式]]="Best5",LARGE((AB339,AC339,AD339,AE339,AF339,AG339,AH339,AI339,AJ339),1)+LARGE((AB339,AC339,AD339,AE339,AF339,AG339,AH339,AI339,AJ339),2)+LARGE((AB339,AC339,AD339,AE339,AF339,AG339,AH339,AI339,AJ339),3)+LARGE((AB339,AC339,AD339,AE339,AF339,AG339,AH339,AI339,AJ339),4)+LARGE((AB339,AC339,AD339,AE339,AF339,AG339,AH339,AI339,AJ339),5)&amp;"@",""))</f>
        <v/>
      </c>
      <c r="Z339" s="186" t="str">
        <f>IF(表格1[[#This Row],[中(LQ)]]="","",IF(表格1[[#This Row],[計分方式]]="Best6",LARGE((AB339,AC339,AD339,AE339,AF339,AG339,AH339,AI339,AJ339),1)+LARGE((AB339,AC339,AD339,AE339,AF339,AG339,AH339,AI339,AJ339),2)+LARGE((AB339,AC339,AD339,AE339,AF339,AG339,AH339,AI339,AJ339),3)+LARGE((AB339,AC339,AD339,AE339,AF339,AG339,AH339,AI339,AJ339),4)+LARGE((AB339,AC339,AD339,AE339,AF339,AG339,AH339,AI339,AJ339),5)+LARGE((AB339,AC339,AD339,AE339,AF339,AG339,AH339,AI339,AJ339),6)&amp;"@",""))</f>
        <v/>
      </c>
      <c r="AA339" s="7" t="s">
        <v>1623</v>
      </c>
      <c r="AB339" s="7"/>
      <c r="AC339" s="7"/>
      <c r="AD339" s="7"/>
      <c r="AE339" s="7"/>
      <c r="AF339" s="7"/>
      <c r="AG339" s="7"/>
      <c r="AH339" s="7"/>
      <c r="AI339" s="7"/>
      <c r="AJ339" s="7"/>
      <c r="AK339" s="52" t="s">
        <v>1247</v>
      </c>
    </row>
    <row r="340" spans="1:37" ht="55.25" customHeight="1">
      <c r="A340" s="85" t="s">
        <v>1262</v>
      </c>
      <c r="B340" s="52" t="s">
        <v>53</v>
      </c>
      <c r="C340" s="169" t="s">
        <v>1263</v>
      </c>
      <c r="D340" s="170" t="s">
        <v>1264</v>
      </c>
      <c r="E340" s="190" t="s">
        <v>73</v>
      </c>
      <c r="F340" s="190">
        <v>520</v>
      </c>
      <c r="G340" s="190" t="s">
        <v>1148</v>
      </c>
      <c r="H340" s="190">
        <v>16.100000000000001</v>
      </c>
      <c r="I340" s="186" t="str">
        <f>IF(表格1[[#This Row],[中(M)]]="","",IF(表格1[[#This Row],[計分方式]]="4C+1X",SUM(M340:Q340)+LARGE(R340:V340,1)&amp;"@",""))</f>
        <v/>
      </c>
      <c r="J340" s="186" t="str">
        <f>IF(表格1[[#This Row],[中(M)]]="","",IF(表格1[[#This Row],[計分方式]]="4C+2X",SUM(M340:Q340)+LARGE(R340:W340,1)+LARGE(R340:W340,2)&amp;"@",""))</f>
        <v/>
      </c>
      <c r="K340" s="186" t="str">
        <f>IF(表格1[[#This Row],[中(M)]]="","",IF(表格1[[#This Row],[計分方式]]="Best5",LARGE((N340,O340,P340,Q340,R340,S340,T340,U340,V340),1)+LARGE((N340,O340,P340,Q340,R340,S340,T340,U340,V340),2)+LARGE((N340,O340,P340,Q340,R340,S340,T340,U340,V340),3)+LARGE((N340,O340,P340,Q340,R340,S340,T340,U340,V340),4)+LARGE((N340,O340,P340,Q340,R340,S340,T340,U340,V340),5)&amp;"@",""))</f>
        <v/>
      </c>
      <c r="L340" s="186" t="str">
        <f>IF(表格1[[#This Row],[中(M)]]="","",IF(表格1[[#This Row],[計分方式]]="Best6",LARGE((N340,O340,P340,Q340,R340,S340,T340,U340,V340),1)+LARGE((N340,O340,P340,Q340,R340,S340,T340,U340,V340),2)+LARGE((N340,O340,P340,Q340,R340,S340,T340,U340,V340),3)+LARGE((N340,O340,P340,Q340,R340,S340,T340,U340,V340),4)+LARGE((N340,O340,P340,Q340,R340,S340,T340,U340,V340),5)+LARGE((N340,O340,P340,Q340,R340,S340,T340,U340,V340),6)&amp;"@",""))</f>
        <v/>
      </c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86" t="str">
        <f>IF(表格1[[#This Row],[中(LQ)]]="","",IF(表格1[[#This Row],[計分方式]]="4C+1X",SUM(AA340:AE340)+LARGE(AF340:AJ340,1)&amp;"@",""))</f>
        <v/>
      </c>
      <c r="X340" s="186" t="str">
        <f>IF(表格1[[#This Row],[中(LQ)]]="","",IF(表格1[[#This Row],[計分方式]]="4C+2X",SUM(AA340:AE340)+LARGE(AF340:AJ340,1)+LARGE(AF340:AJ340,2)&amp;"@",""))</f>
        <v/>
      </c>
      <c r="Y340" s="186" t="str">
        <f>IF(表格1[[#This Row],[中(LQ)]]="","",IF(表格1[[#This Row],[計分方式]]="Best5",LARGE((AB340,AC340,AD340,AE340,AF340,AG340,AH340,AI340,AJ340),1)+LARGE((AB340,AC340,AD340,AE340,AF340,AG340,AH340,AI340,AJ340),2)+LARGE((AB340,AC340,AD340,AE340,AF340,AG340,AH340,AI340,AJ340),3)+LARGE((AB340,AC340,AD340,AE340,AF340,AG340,AH340,AI340,AJ340),4)+LARGE((AB340,AC340,AD340,AE340,AF340,AG340,AH340,AI340,AJ340),5)&amp;"@",""))</f>
        <v/>
      </c>
      <c r="Z340" s="186" t="str">
        <f>IF(表格1[[#This Row],[中(LQ)]]="","",IF(表格1[[#This Row],[計分方式]]="Best6",LARGE((AB340,AC340,AD340,AE340,AF340,AG340,AH340,AI340,AJ340),1)+LARGE((AB340,AC340,AD340,AE340,AF340,AG340,AH340,AI340,AJ340),2)+LARGE((AB340,AC340,AD340,AE340,AF340,AG340,AH340,AI340,AJ340),3)+LARGE((AB340,AC340,AD340,AE340,AF340,AG340,AH340,AI340,AJ340),4)+LARGE((AB340,AC340,AD340,AE340,AF340,AG340,AH340,AI340,AJ340),5)+LARGE((AB340,AC340,AD340,AE340,AF340,AG340,AH340,AI340,AJ340),6)&amp;"@",""))</f>
        <v/>
      </c>
      <c r="AA340" s="190"/>
      <c r="AB340" s="190"/>
      <c r="AC340" s="190"/>
      <c r="AD340" s="190"/>
      <c r="AE340" s="190"/>
      <c r="AF340" s="190"/>
      <c r="AG340" s="190"/>
      <c r="AH340" s="190"/>
      <c r="AI340" s="190"/>
      <c r="AJ340" s="190"/>
      <c r="AK340" s="169" t="s">
        <v>1265</v>
      </c>
    </row>
    <row r="341" spans="1:37" ht="55.25" customHeight="1">
      <c r="A341" s="51" t="s">
        <v>1266</v>
      </c>
      <c r="B341" s="52" t="s">
        <v>53</v>
      </c>
      <c r="C341" s="52" t="s">
        <v>1267</v>
      </c>
      <c r="D341" s="160" t="s">
        <v>1268</v>
      </c>
      <c r="E341" s="7" t="s">
        <v>73</v>
      </c>
      <c r="F341" s="7">
        <v>20</v>
      </c>
      <c r="G341" s="7" t="s">
        <v>1148</v>
      </c>
      <c r="H341" s="7">
        <v>15.6</v>
      </c>
      <c r="I341" s="186" t="str">
        <f>IF(表格1[[#This Row],[中(M)]]="","",IF(表格1[[#This Row],[計分方式]]="4C+1X",SUM(M341:Q341)+LARGE(R341:V341,1)&amp;"@",""))</f>
        <v/>
      </c>
      <c r="J341" s="186" t="str">
        <f>IF(表格1[[#This Row],[中(M)]]="","",IF(表格1[[#This Row],[計分方式]]="4C+2X",SUM(M341:Q341)+LARGE(R341:W341,1)+LARGE(R341:W341,2)&amp;"@",""))</f>
        <v/>
      </c>
      <c r="K341" s="186" t="str">
        <f>IF(表格1[[#This Row],[中(M)]]="","",IF(表格1[[#This Row],[計分方式]]="Best5",LARGE((N341,O341,P341,Q341,R341,S341,T341,U341,V341),1)+LARGE((N341,O341,P341,Q341,R341,S341,T341,U341,V341),2)+LARGE((N341,O341,P341,Q341,R341,S341,T341,U341,V341),3)+LARGE((N341,O341,P341,Q341,R341,S341,T341,U341,V341),4)+LARGE((N341,O341,P341,Q341,R341,S341,T341,U341,V341),5)&amp;"@",""))</f>
        <v/>
      </c>
      <c r="L341" s="186" t="str">
        <f>IF(表格1[[#This Row],[中(M)]]="","",IF(表格1[[#This Row],[計分方式]]="Best6",LARGE((N341,O341,P341,Q341,R341,S341,T341,U341,V341),1)+LARGE((N341,O341,P341,Q341,R341,S341,T341,U341,V341),2)+LARGE((N341,O341,P341,Q341,R341,S341,T341,U341,V341),3)+LARGE((N341,O341,P341,Q341,R341,S341,T341,U341,V341),4)+LARGE((N341,O341,P341,Q341,R341,S341,T341,U341,V341),5)+LARGE((N341,O341,P341,Q341,R341,S341,T341,U341,V341),6)&amp;"@",""))</f>
        <v/>
      </c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186" t="str">
        <f>IF(表格1[[#This Row],[中(LQ)]]="","",IF(表格1[[#This Row],[計分方式]]="4C+1X",SUM(AA341:AE341)+LARGE(AF341:AJ341,1)&amp;"@",""))</f>
        <v/>
      </c>
      <c r="X341" s="186" t="str">
        <f>IF(表格1[[#This Row],[中(LQ)]]="","",IF(表格1[[#This Row],[計分方式]]="4C+2X",SUM(AA341:AE341)+LARGE(AF341:AJ341,1)+LARGE(AF341:AJ341,2)&amp;"@",""))</f>
        <v/>
      </c>
      <c r="Y341" s="186" t="str">
        <f>IF(表格1[[#This Row],[中(LQ)]]="","",IF(表格1[[#This Row],[計分方式]]="Best5",LARGE((AB341,AC341,AD341,AE341,AF341,AG341,AH341,AI341,AJ341),1)+LARGE((AB341,AC341,AD341,AE341,AF341,AG341,AH341,AI341,AJ341),2)+LARGE((AB341,AC341,AD341,AE341,AF341,AG341,AH341,AI341,AJ341),3)+LARGE((AB341,AC341,AD341,AE341,AF341,AG341,AH341,AI341,AJ341),4)+LARGE((AB341,AC341,AD341,AE341,AF341,AG341,AH341,AI341,AJ341),5)&amp;"@",""))</f>
        <v/>
      </c>
      <c r="Z341" s="186" t="str">
        <f>IF(表格1[[#This Row],[中(LQ)]]="","",IF(表格1[[#This Row],[計分方式]]="Best6",LARGE((AB341,AC341,AD341,AE341,AF341,AG341,AH341,AI341,AJ341),1)+LARGE((AB341,AC341,AD341,AE341,AF341,AG341,AH341,AI341,AJ341),2)+LARGE((AB341,AC341,AD341,AE341,AF341,AG341,AH341,AI341,AJ341),3)+LARGE((AB341,AC341,AD341,AE341,AF341,AG341,AH341,AI341,AJ341),4)+LARGE((AB341,AC341,AD341,AE341,AF341,AG341,AH341,AI341,AJ341),5)+LARGE((AB341,AC341,AD341,AE341,AF341,AG341,AH341,AI341,AJ341),6)&amp;"@",""))</f>
        <v/>
      </c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52" t="s">
        <v>1269</v>
      </c>
    </row>
    <row r="342" spans="1:37" ht="55.25" customHeight="1">
      <c r="A342" s="85" t="s">
        <v>1270</v>
      </c>
      <c r="B342" s="52" t="s">
        <v>53</v>
      </c>
      <c r="C342" s="171" t="s">
        <v>1271</v>
      </c>
      <c r="D342" s="172" t="s">
        <v>1272</v>
      </c>
      <c r="E342" s="190" t="s">
        <v>73</v>
      </c>
      <c r="F342" s="190">
        <v>60</v>
      </c>
      <c r="G342" s="190" t="s">
        <v>1273</v>
      </c>
      <c r="H342" s="190">
        <v>19.8</v>
      </c>
      <c r="I342" s="186" t="str">
        <f>IF(表格1[[#This Row],[中(M)]]="","",IF(表格1[[#This Row],[計分方式]]="4C+1X",SUM(M342:Q342)+LARGE(R342:V342,1)&amp;"@",""))</f>
        <v/>
      </c>
      <c r="J342" s="186" t="str">
        <f>IF(表格1[[#This Row],[中(M)]]="","",IF(表格1[[#This Row],[計分方式]]="4C+2X",SUM(M342:Q342)+LARGE(R342:W342,1)+LARGE(R342:W342,2)&amp;"@",""))</f>
        <v/>
      </c>
      <c r="K342" s="186" t="str">
        <f>IF(表格1[[#This Row],[中(M)]]="","",IF(表格1[[#This Row],[計分方式]]="Best5",LARGE((N342,O342,P342,Q342,R342,S342,T342,U342,V342),1)+LARGE((N342,O342,P342,Q342,R342,S342,T342,U342,V342),2)+LARGE((N342,O342,P342,Q342,R342,S342,T342,U342,V342),3)+LARGE((N342,O342,P342,Q342,R342,S342,T342,U342,V342),4)+LARGE((N342,O342,P342,Q342,R342,S342,T342,U342,V342),5)&amp;"@",""))</f>
        <v/>
      </c>
      <c r="L342" s="186" t="str">
        <f>IF(表格1[[#This Row],[中(M)]]="","",IF(表格1[[#This Row],[計分方式]]="Best6",LARGE((N342,O342,P342,Q342,R342,S342,T342,U342,V342),1)+LARGE((N342,O342,P342,Q342,R342,S342,T342,U342,V342),2)+LARGE((N342,O342,P342,Q342,R342,S342,T342,U342,V342),3)+LARGE((N342,O342,P342,Q342,R342,S342,T342,U342,V342),4)+LARGE((N342,O342,P342,Q342,R342,S342,T342,U342,V342),5)+LARGE((N342,O342,P342,Q342,R342,S342,T342,U342,V342),6)&amp;"@",""))</f>
        <v/>
      </c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86" t="str">
        <f>IF(表格1[[#This Row],[中(LQ)]]="","",IF(表格1[[#This Row],[計分方式]]="4C+1X",SUM(AA342:AE342)+LARGE(AF342:AJ342,1)&amp;"@",""))</f>
        <v/>
      </c>
      <c r="X342" s="186" t="str">
        <f>IF(表格1[[#This Row],[中(LQ)]]="","",IF(表格1[[#This Row],[計分方式]]="4C+2X",SUM(AA342:AE342)+LARGE(AF342:AJ342,1)+LARGE(AF342:AJ342,2)&amp;"@",""))</f>
        <v/>
      </c>
      <c r="Y342" s="186" t="str">
        <f>IF(表格1[[#This Row],[中(LQ)]]="","",IF(表格1[[#This Row],[計分方式]]="Best5",LARGE((AB342,AC342,AD342,AE342,AF342,AG342,AH342,AI342,AJ342),1)+LARGE((AB342,AC342,AD342,AE342,AF342,AG342,AH342,AI342,AJ342),2)+LARGE((AB342,AC342,AD342,AE342,AF342,AG342,AH342,AI342,AJ342),3)+LARGE((AB342,AC342,AD342,AE342,AF342,AG342,AH342,AI342,AJ342),4)+LARGE((AB342,AC342,AD342,AE342,AF342,AG342,AH342,AI342,AJ342),5)&amp;"@",""))</f>
        <v/>
      </c>
      <c r="Z342" s="186" t="str">
        <f>IF(表格1[[#This Row],[中(LQ)]]="","",IF(表格1[[#This Row],[計分方式]]="Best6",LARGE((AB342,AC342,AD342,AE342,AF342,AG342,AH342,AI342,AJ342),1)+LARGE((AB342,AC342,AD342,AE342,AF342,AG342,AH342,AI342,AJ342),2)+LARGE((AB342,AC342,AD342,AE342,AF342,AG342,AH342,AI342,AJ342),3)+LARGE((AB342,AC342,AD342,AE342,AF342,AG342,AH342,AI342,AJ342),4)+LARGE((AB342,AC342,AD342,AE342,AF342,AG342,AH342,AI342,AJ342),5)+LARGE((AB342,AC342,AD342,AE342,AF342,AG342,AH342,AI342,AJ342),6)&amp;"@",""))</f>
        <v/>
      </c>
      <c r="AA342" s="190"/>
      <c r="AB342" s="190"/>
      <c r="AC342" s="190"/>
      <c r="AD342" s="190"/>
      <c r="AE342" s="190"/>
      <c r="AF342" s="190"/>
      <c r="AG342" s="190"/>
      <c r="AH342" s="190"/>
      <c r="AI342" s="190"/>
      <c r="AJ342" s="190"/>
      <c r="AK342" s="169"/>
    </row>
    <row r="343" spans="1:37" ht="55.25" customHeight="1">
      <c r="A343" s="85" t="s">
        <v>1274</v>
      </c>
      <c r="B343" s="52" t="s">
        <v>53</v>
      </c>
      <c r="C343" s="171" t="s">
        <v>1275</v>
      </c>
      <c r="D343" s="172" t="s">
        <v>1276</v>
      </c>
      <c r="E343" s="190" t="s">
        <v>73</v>
      </c>
      <c r="F343" s="190">
        <v>20</v>
      </c>
      <c r="G343" s="190" t="s">
        <v>1273</v>
      </c>
      <c r="H343" s="190">
        <v>15.1</v>
      </c>
      <c r="I343" s="186" t="str">
        <f>IF(表格1[[#This Row],[中(M)]]="","",IF(表格1[[#This Row],[計分方式]]="4C+1X",SUM(M343:Q343)+LARGE(R343:V343,1)&amp;"@",""))</f>
        <v/>
      </c>
      <c r="J343" s="186" t="str">
        <f>IF(表格1[[#This Row],[中(M)]]="","",IF(表格1[[#This Row],[計分方式]]="4C+2X",SUM(M343:Q343)+LARGE(R343:W343,1)+LARGE(R343:W343,2)&amp;"@",""))</f>
        <v/>
      </c>
      <c r="K343" s="186" t="str">
        <f>IF(表格1[[#This Row],[中(M)]]="","",IF(表格1[[#This Row],[計分方式]]="Best5",LARGE((N343,O343,P343,Q343,R343,S343,T343,U343,V343),1)+LARGE((N343,O343,P343,Q343,R343,S343,T343,U343,V343),2)+LARGE((N343,O343,P343,Q343,R343,S343,T343,U343,V343),3)+LARGE((N343,O343,P343,Q343,R343,S343,T343,U343,V343),4)+LARGE((N343,O343,P343,Q343,R343,S343,T343,U343,V343),5)&amp;"@",""))</f>
        <v/>
      </c>
      <c r="L343" s="186" t="str">
        <f>IF(表格1[[#This Row],[中(M)]]="","",IF(表格1[[#This Row],[計分方式]]="Best6",LARGE((N343,O343,P343,Q343,R343,S343,T343,U343,V343),1)+LARGE((N343,O343,P343,Q343,R343,S343,T343,U343,V343),2)+LARGE((N343,O343,P343,Q343,R343,S343,T343,U343,V343),3)+LARGE((N343,O343,P343,Q343,R343,S343,T343,U343,V343),4)+LARGE((N343,O343,P343,Q343,R343,S343,T343,U343,V343),5)+LARGE((N343,O343,P343,Q343,R343,S343,T343,U343,V343),6)&amp;"@",""))</f>
        <v/>
      </c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86" t="str">
        <f>IF(表格1[[#This Row],[中(LQ)]]="","",IF(表格1[[#This Row],[計分方式]]="4C+1X",SUM(AA343:AE343)+LARGE(AF343:AJ343,1)&amp;"@",""))</f>
        <v/>
      </c>
      <c r="X343" s="186" t="str">
        <f>IF(表格1[[#This Row],[中(LQ)]]="","",IF(表格1[[#This Row],[計分方式]]="4C+2X",SUM(AA343:AE343)+LARGE(AF343:AJ343,1)+LARGE(AF343:AJ343,2)&amp;"@",""))</f>
        <v/>
      </c>
      <c r="Y343" s="186" t="str">
        <f>IF(表格1[[#This Row],[中(LQ)]]="","",IF(表格1[[#This Row],[計分方式]]="Best5",LARGE((AB343,AC343,AD343,AE343,AF343,AG343,AH343,AI343,AJ343),1)+LARGE((AB343,AC343,AD343,AE343,AF343,AG343,AH343,AI343,AJ343),2)+LARGE((AB343,AC343,AD343,AE343,AF343,AG343,AH343,AI343,AJ343),3)+LARGE((AB343,AC343,AD343,AE343,AF343,AG343,AH343,AI343,AJ343),4)+LARGE((AB343,AC343,AD343,AE343,AF343,AG343,AH343,AI343,AJ343),5)&amp;"@",""))</f>
        <v/>
      </c>
      <c r="Z343" s="186" t="str">
        <f>IF(表格1[[#This Row],[中(LQ)]]="","",IF(表格1[[#This Row],[計分方式]]="Best6",LARGE((AB343,AC343,AD343,AE343,AF343,AG343,AH343,AI343,AJ343),1)+LARGE((AB343,AC343,AD343,AE343,AF343,AG343,AH343,AI343,AJ343),2)+LARGE((AB343,AC343,AD343,AE343,AF343,AG343,AH343,AI343,AJ343),3)+LARGE((AB343,AC343,AD343,AE343,AF343,AG343,AH343,AI343,AJ343),4)+LARGE((AB343,AC343,AD343,AE343,AF343,AG343,AH343,AI343,AJ343),5)+LARGE((AB343,AC343,AD343,AE343,AF343,AG343,AH343,AI343,AJ343),6)&amp;"@",""))</f>
        <v/>
      </c>
      <c r="AA343" s="190"/>
      <c r="AB343" s="190"/>
      <c r="AC343" s="190"/>
      <c r="AD343" s="190"/>
      <c r="AE343" s="190"/>
      <c r="AF343" s="190"/>
      <c r="AG343" s="190"/>
      <c r="AH343" s="190"/>
      <c r="AI343" s="190"/>
      <c r="AJ343" s="190"/>
      <c r="AK343" s="169"/>
    </row>
    <row r="344" spans="1:37" s="180" customFormat="1" ht="55.25" customHeight="1">
      <c r="A344" s="72" t="s">
        <v>1542</v>
      </c>
      <c r="B344" s="155" t="s">
        <v>53</v>
      </c>
      <c r="C344" s="156" t="s">
        <v>1543</v>
      </c>
      <c r="D344" s="157" t="s">
        <v>1544</v>
      </c>
      <c r="E344" s="191" t="s">
        <v>1742</v>
      </c>
      <c r="F344" s="187">
        <v>10</v>
      </c>
      <c r="G344" s="187" t="s">
        <v>1273</v>
      </c>
      <c r="H344" s="187"/>
      <c r="I344" s="187" t="str">
        <f>IF(表格1[[#This Row],[中(M)]]="","",IF(表格1[[#This Row],[計分方式]]="4C+1X",SUM(M344:Q344)+LARGE(R344:V344,1)&amp;"@",""))</f>
        <v/>
      </c>
      <c r="J344" s="187" t="str">
        <f>IF(表格1[[#This Row],[中(M)]]="","",IF(表格1[[#This Row],[計分方式]]="4C+2X",SUM(M344:Q344)+LARGE(R344:W344,1)+LARGE(R344:W344,2)&amp;"@",""))</f>
        <v/>
      </c>
      <c r="K344" s="187" t="str">
        <f>IF(表格1[[#This Row],[中(M)]]="","",IF(表格1[[#This Row],[計分方式]]="Best5",LARGE((N344,O344,P344,Q344,R344,S344,T344,U344,V344),1)+LARGE((N344,O344,P344,Q344,R344,S344,T344,U344,V344),2)+LARGE((N344,O344,P344,Q344,R344,S344,T344,U344,V344),3)+LARGE((N344,O344,P344,Q344,R344,S344,T344,U344,V344),4)+LARGE((N344,O344,P344,Q344,R344,S344,T344,U344,V344),5)&amp;"@",""))</f>
        <v/>
      </c>
      <c r="L344" s="187" t="str">
        <f>IF(表格1[[#This Row],[中(M)]]="","",IF(表格1[[#This Row],[計分方式]]="Best6",LARGE((N344,O344,P344,Q344,R344,S344,T344,U344,V344),1)+LARGE((N344,O344,P344,Q344,R344,S344,T344,U344,V344),2)+LARGE((N344,O344,P344,Q344,R344,S344,T344,U344,V344),3)+LARGE((N344,O344,P344,Q344,R344,S344,T344,U344,V344),4)+LARGE((N344,O344,P344,Q344,R344,S344,T344,U344,V344),5)+LARGE((N344,O344,P344,Q344,R344,S344,T344,U344,V344),6)&amp;"@",""))</f>
        <v/>
      </c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 t="str">
        <f>IF(表格1[[#This Row],[中(LQ)]]="","",IF(表格1[[#This Row],[計分方式]]="4C+1X",SUM(AA344:AE344)+LARGE(AF344:AJ344,1)&amp;"@",""))</f>
        <v/>
      </c>
      <c r="X344" s="187" t="str">
        <f>IF(表格1[[#This Row],[中(LQ)]]="","",IF(表格1[[#This Row],[計分方式]]="4C+2X",SUM(AA344:AE344)+LARGE(AF344:AJ344,1)+LARGE(AF344:AJ344,2)&amp;"@",""))</f>
        <v/>
      </c>
      <c r="Y344" s="187" t="str">
        <f>IF(表格1[[#This Row],[中(LQ)]]="","",IF(表格1[[#This Row],[計分方式]]="Best5",LARGE((AB344,AC344,AD344,AE344,AF344,AG344,AH344,AI344,AJ344),1)+LARGE((AB344,AC344,AD344,AE344,AF344,AG344,AH344,AI344,AJ344),2)+LARGE((AB344,AC344,AD344,AE344,AF344,AG344,AH344,AI344,AJ344),3)+LARGE((AB344,AC344,AD344,AE344,AF344,AG344,AH344,AI344,AJ344),4)+LARGE((AB344,AC344,AD344,AE344,AF344,AG344,AH344,AI344,AJ344),5)&amp;"@",""))</f>
        <v/>
      </c>
      <c r="Z344" s="187" t="str">
        <f>IF(表格1[[#This Row],[中(LQ)]]="","",IF(表格1[[#This Row],[計分方式]]="Best6",LARGE((AB344,AC344,AD344,AE344,AF344,AG344,AH344,AI344,AJ344),1)+LARGE((AB344,AC344,AD344,AE344,AF344,AG344,AH344,AI344,AJ344),2)+LARGE((AB344,AC344,AD344,AE344,AF344,AG344,AH344,AI344,AJ344),3)+LARGE((AB344,AC344,AD344,AE344,AF344,AG344,AH344,AI344,AJ344),4)+LARGE((AB344,AC344,AD344,AE344,AF344,AG344,AH344,AI344,AJ344),5)+LARGE((AB344,AC344,AD344,AE344,AF344,AG344,AH344,AI344,AJ344),6)&amp;"@",""))</f>
        <v/>
      </c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55" t="s">
        <v>1619</v>
      </c>
    </row>
    <row r="345" spans="1:37" ht="55.25" customHeight="1">
      <c r="A345" s="51" t="s">
        <v>1277</v>
      </c>
      <c r="B345" s="52" t="s">
        <v>53</v>
      </c>
      <c r="C345" s="52" t="s">
        <v>1278</v>
      </c>
      <c r="D345" s="160" t="s">
        <v>1279</v>
      </c>
      <c r="E345" s="7" t="s">
        <v>73</v>
      </c>
      <c r="F345" s="7">
        <v>60</v>
      </c>
      <c r="G345" s="7" t="s">
        <v>1148</v>
      </c>
      <c r="H345" s="7"/>
      <c r="I345" s="186" t="str">
        <f>IF(表格1[[#This Row],[中(M)]]="","",IF(表格1[[#This Row],[計分方式]]="4C+1X",SUM(M345:Q345)+LARGE(R345:V345,1)&amp;"@",""))</f>
        <v/>
      </c>
      <c r="J345" s="186" t="str">
        <f>IF(表格1[[#This Row],[中(M)]]="","",IF(表格1[[#This Row],[計分方式]]="4C+2X",SUM(M345:Q345)+LARGE(R345:W345,1)+LARGE(R345:W345,2)&amp;"@",""))</f>
        <v/>
      </c>
      <c r="K345" s="186" t="str">
        <f>IF(表格1[[#This Row],[中(M)]]="","",IF(表格1[[#This Row],[計分方式]]="Best5",LARGE((N345,O345,P345,Q345,R345,S345,T345,U345,V345),1)+LARGE((N345,O345,P345,Q345,R345,S345,T345,U345,V345),2)+LARGE((N345,O345,P345,Q345,R345,S345,T345,U345,V345),3)+LARGE((N345,O345,P345,Q345,R345,S345,T345,U345,V345),4)+LARGE((N345,O345,P345,Q345,R345,S345,T345,U345,V345),5)&amp;"@",""))</f>
        <v/>
      </c>
      <c r="L345" s="186" t="str">
        <f>IF(表格1[[#This Row],[中(M)]]="","",IF(表格1[[#This Row],[計分方式]]="Best6",LARGE((N345,O345,P345,Q345,R345,S345,T345,U345,V345),1)+LARGE((N345,O345,P345,Q345,R345,S345,T345,U345,V345),2)+LARGE((N345,O345,P345,Q345,R345,S345,T345,U345,V345),3)+LARGE((N345,O345,P345,Q345,R345,S345,T345,U345,V345),4)+LARGE((N345,O345,P345,Q345,R345,S345,T345,U345,V345),5)+LARGE((N345,O345,P345,Q345,R345,S345,T345,U345,V345),6)&amp;"@",""))</f>
        <v/>
      </c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186">
        <v>16</v>
      </c>
      <c r="X345" s="186" t="str">
        <f>IF(表格1[[#This Row],[中(LQ)]]="","",IF(表格1[[#This Row],[計分方式]]="4C+2X",SUM(AA345:AE345)+LARGE(AF345:AJ345,1)+LARGE(AF345:AJ345,2)&amp;"@",""))</f>
        <v/>
      </c>
      <c r="Y345" s="186" t="str">
        <f>IF(表格1[[#This Row],[中(LQ)]]="","",IF(表格1[[#This Row],[計分方式]]="Best5",LARGE((AB345,AC345,AD345,AE345,AF345,AG345,AH345,AI345,AJ345),1)+LARGE((AB345,AC345,AD345,AE345,AF345,AG345,AH345,AI345,AJ345),2)+LARGE((AB345,AC345,AD345,AE345,AF345,AG345,AH345,AI345,AJ345),3)+LARGE((AB345,AC345,AD345,AE345,AF345,AG345,AH345,AI345,AJ345),4)+LARGE((AB345,AC345,AD345,AE345,AF345,AG345,AH345,AI345,AJ345),5)&amp;"@",""))</f>
        <v/>
      </c>
      <c r="Z345" s="186" t="str">
        <f>IF(表格1[[#This Row],[中(LQ)]]="","",IF(表格1[[#This Row],[計分方式]]="Best6",LARGE((AB345,AC345,AD345,AE345,AF345,AG345,AH345,AI345,AJ345),1)+LARGE((AB345,AC345,AD345,AE345,AF345,AG345,AH345,AI345,AJ345),2)+LARGE((AB345,AC345,AD345,AE345,AF345,AG345,AH345,AI345,AJ345),3)+LARGE((AB345,AC345,AD345,AE345,AF345,AG345,AH345,AI345,AJ345),4)+LARGE((AB345,AC345,AD345,AE345,AF345,AG345,AH345,AI345,AJ345),5)+LARGE((AB345,AC345,AD345,AE345,AF345,AG345,AH345,AI345,AJ345),6)&amp;"@",""))</f>
        <v/>
      </c>
      <c r="AA345" s="7"/>
      <c r="AB345" s="7">
        <v>3</v>
      </c>
      <c r="AC345" s="7">
        <v>3</v>
      </c>
      <c r="AD345" s="7">
        <v>4</v>
      </c>
      <c r="AE345" s="7">
        <v>3</v>
      </c>
      <c r="AF345" s="7">
        <v>3</v>
      </c>
      <c r="AG345" s="7"/>
      <c r="AH345" s="7"/>
      <c r="AI345" s="7"/>
      <c r="AJ345" s="7"/>
      <c r="AK345" s="166" t="s">
        <v>1280</v>
      </c>
    </row>
    <row r="346" spans="1:37" s="178" customFormat="1" ht="55.25" customHeight="1">
      <c r="A346" s="59" t="s">
        <v>1281</v>
      </c>
      <c r="B346" s="53" t="s">
        <v>53</v>
      </c>
      <c r="C346" s="53" t="s">
        <v>1282</v>
      </c>
      <c r="D346" s="64" t="s">
        <v>1283</v>
      </c>
      <c r="E346" s="188" t="s">
        <v>73</v>
      </c>
      <c r="F346" s="188">
        <v>20</v>
      </c>
      <c r="G346" s="188" t="s">
        <v>1148</v>
      </c>
      <c r="H346" s="188"/>
      <c r="I346" s="189" t="str">
        <f>IF(表格1[[#This Row],[中(M)]]="","",IF(表格1[[#This Row],[計分方式]]="4C+1X",SUM(M346:Q346)+LARGE(R346:V346,1)&amp;"@",""))</f>
        <v/>
      </c>
      <c r="J346" s="189" t="str">
        <f>IF(表格1[[#This Row],[中(M)]]="","",IF(表格1[[#This Row],[計分方式]]="4C+2X",SUM(M346:Q346)+LARGE(R346:W346,1)+LARGE(R346:W346,2)&amp;"@",""))</f>
        <v/>
      </c>
      <c r="K346" s="189" t="str">
        <f>IF(表格1[[#This Row],[中(M)]]="","",IF(表格1[[#This Row],[計分方式]]="Best5",LARGE((N346,O346,P346,Q346,R346,S346,T346,U346,V346),1)+LARGE((N346,O346,P346,Q346,R346,S346,T346,U346,V346),2)+LARGE((N346,O346,P346,Q346,R346,S346,T346,U346,V346),3)+LARGE((N346,O346,P346,Q346,R346,S346,T346,U346,V346),4)+LARGE((N346,O346,P346,Q346,R346,S346,T346,U346,V346),5)&amp;"@",""))</f>
        <v/>
      </c>
      <c r="L346" s="189" t="str">
        <f>IF(表格1[[#This Row],[中(M)]]="","",IF(表格1[[#This Row],[計分方式]]="Best6",LARGE((N346,O346,P346,Q346,R346,S346,T346,U346,V346),1)+LARGE((N346,O346,P346,Q346,R346,S346,T346,U346,V346),2)+LARGE((N346,O346,P346,Q346,R346,S346,T346,U346,V346),3)+LARGE((N346,O346,P346,Q346,R346,S346,T346,U346,V346),4)+LARGE((N346,O346,P346,Q346,R346,S346,T346,U346,V346),5)+LARGE((N346,O346,P346,Q346,R346,S346,T346,U346,V346),6)&amp;"@",""))</f>
        <v/>
      </c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9" t="str">
        <f>IF(表格1[[#This Row],[中(LQ)]]="","",IF(表格1[[#This Row],[計分方式]]="4C+1X",SUM(AA346:AE346)+LARGE(AF346:AJ346,1)&amp;"@",""))</f>
        <v>17@</v>
      </c>
      <c r="X346" s="189" t="str">
        <f>IF(表格1[[#This Row],[中(LQ)]]="","",IF(表格1[[#This Row],[計分方式]]="4C+2X",SUM(AA346:AE346)+LARGE(AF346:AJ346,1)+LARGE(AF346:AJ346,2)&amp;"@",""))</f>
        <v/>
      </c>
      <c r="Y346" s="189" t="str">
        <f>IF(表格1[[#This Row],[中(LQ)]]="","",IF(表格1[[#This Row],[計分方式]]="Best5",LARGE((AB346,AC346,AD346,AE346,AF346,AG346,AH346,AI346,AJ346),1)+LARGE((AB346,AC346,AD346,AE346,AF346,AG346,AH346,AI346,AJ346),2)+LARGE((AB346,AC346,AD346,AE346,AF346,AG346,AH346,AI346,AJ346),3)+LARGE((AB346,AC346,AD346,AE346,AF346,AG346,AH346,AI346,AJ346),4)+LARGE((AB346,AC346,AD346,AE346,AF346,AG346,AH346,AI346,AJ346),5)&amp;"@",""))</f>
        <v/>
      </c>
      <c r="Z346" s="189" t="str">
        <f>IF(表格1[[#This Row],[中(LQ)]]="","",IF(表格1[[#This Row],[計分方式]]="Best6",LARGE((AB346,AC346,AD346,AE346,AF346,AG346,AH346,AI346,AJ346),1)+LARGE((AB346,AC346,AD346,AE346,AF346,AG346,AH346,AI346,AJ346),2)+LARGE((AB346,AC346,AD346,AE346,AF346,AG346,AH346,AI346,AJ346),3)+LARGE((AB346,AC346,AD346,AE346,AF346,AG346,AH346,AI346,AJ346),4)+LARGE((AB346,AC346,AD346,AE346,AF346,AG346,AH346,AI346,AJ346),5)+LARGE((AB346,AC346,AD346,AE346,AF346,AG346,AH346,AI346,AJ346),6)&amp;"@",""))</f>
        <v/>
      </c>
      <c r="AA346" s="188"/>
      <c r="AB346" s="188">
        <v>3</v>
      </c>
      <c r="AC346" s="188">
        <v>3</v>
      </c>
      <c r="AD346" s="188">
        <v>4</v>
      </c>
      <c r="AE346" s="188">
        <v>2</v>
      </c>
      <c r="AF346" s="188">
        <v>5</v>
      </c>
      <c r="AG346" s="188"/>
      <c r="AH346" s="188"/>
      <c r="AI346" s="188"/>
      <c r="AJ346" s="188"/>
      <c r="AK346" s="175" t="s">
        <v>1280</v>
      </c>
    </row>
    <row r="347" spans="1:37" s="178" customFormat="1" ht="55.25" customHeight="1">
      <c r="A347" s="59" t="s">
        <v>1284</v>
      </c>
      <c r="B347" s="53" t="s">
        <v>53</v>
      </c>
      <c r="C347" s="53" t="s">
        <v>1285</v>
      </c>
      <c r="D347" s="64" t="s">
        <v>1286</v>
      </c>
      <c r="E347" s="188" t="s">
        <v>73</v>
      </c>
      <c r="F347" s="188">
        <v>20</v>
      </c>
      <c r="G347" s="188" t="s">
        <v>1148</v>
      </c>
      <c r="H347" s="188"/>
      <c r="I347" s="189" t="str">
        <f>IF(表格1[[#This Row],[中(M)]]="","",IF(表格1[[#This Row],[計分方式]]="4C+1X",SUM(M347:Q347)+LARGE(R347:V347,1)&amp;"@",""))</f>
        <v/>
      </c>
      <c r="J347" s="189" t="str">
        <f>IF(表格1[[#This Row],[中(M)]]="","",IF(表格1[[#This Row],[計分方式]]="4C+2X",SUM(M347:Q347)+LARGE(R347:W347,1)+LARGE(R347:W347,2)&amp;"@",""))</f>
        <v/>
      </c>
      <c r="K347" s="189" t="str">
        <f>IF(表格1[[#This Row],[中(M)]]="","",IF(表格1[[#This Row],[計分方式]]="Best5",LARGE((N347,O347,P347,Q347,R347,S347,T347,U347,V347),1)+LARGE((N347,O347,P347,Q347,R347,S347,T347,U347,V347),2)+LARGE((N347,O347,P347,Q347,R347,S347,T347,U347,V347),3)+LARGE((N347,O347,P347,Q347,R347,S347,T347,U347,V347),4)+LARGE((N347,O347,P347,Q347,R347,S347,T347,U347,V347),5)&amp;"@",""))</f>
        <v/>
      </c>
      <c r="L347" s="189" t="str">
        <f>IF(表格1[[#This Row],[中(M)]]="","",IF(表格1[[#This Row],[計分方式]]="Best6",LARGE((N347,O347,P347,Q347,R347,S347,T347,U347,V347),1)+LARGE((N347,O347,P347,Q347,R347,S347,T347,U347,V347),2)+LARGE((N347,O347,P347,Q347,R347,S347,T347,U347,V347),3)+LARGE((N347,O347,P347,Q347,R347,S347,T347,U347,V347),4)+LARGE((N347,O347,P347,Q347,R347,S347,T347,U347,V347),5)+LARGE((N347,O347,P347,Q347,R347,S347,T347,U347,V347),6)&amp;"@",""))</f>
        <v/>
      </c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9" t="e">
        <f>IF(表格1[[#This Row],[中(LQ)]]="","",IF(表格1[[#This Row],[計分方式]]="4C+1X",SUM(AA347:AE347)+LARGE(AF347:AJ347,1)&amp;"@",""))</f>
        <v>#NUM!</v>
      </c>
      <c r="X347" s="189" t="str">
        <f>IF(表格1[[#This Row],[中(LQ)]]="","",IF(表格1[[#This Row],[計分方式]]="4C+2X",SUM(AA347:AE347)+LARGE(AF347:AJ347,1)+LARGE(AF347:AJ347,2)&amp;"@",""))</f>
        <v/>
      </c>
      <c r="Y347" s="189" t="str">
        <f>IF(表格1[[#This Row],[中(LQ)]]="","",IF(表格1[[#This Row],[計分方式]]="Best5",LARGE((AB347,AC347,AD347,AE347,AF347,AG347,AH347,AI347,AJ347),1)+LARGE((AB347,AC347,AD347,AE347,AF347,AG347,AH347,AI347,AJ347),2)+LARGE((AB347,AC347,AD347,AE347,AF347,AG347,AH347,AI347,AJ347),3)+LARGE((AB347,AC347,AD347,AE347,AF347,AG347,AH347,AI347,AJ347),4)+LARGE((AB347,AC347,AD347,AE347,AF347,AG347,AH347,AI347,AJ347),5)&amp;"@",""))</f>
        <v/>
      </c>
      <c r="Z347" s="189" t="str">
        <f>IF(表格1[[#This Row],[中(LQ)]]="","",IF(表格1[[#This Row],[計分方式]]="Best6",LARGE((AB347,AC347,AD347,AE347,AF347,AG347,AH347,AI347,AJ347),1)+LARGE((AB347,AC347,AD347,AE347,AF347,AG347,AH347,AI347,AJ347),2)+LARGE((AB347,AC347,AD347,AE347,AF347,AG347,AH347,AI347,AJ347),3)+LARGE((AB347,AC347,AD347,AE347,AF347,AG347,AH347,AI347,AJ347),4)+LARGE((AB347,AC347,AD347,AE347,AF347,AG347,AH347,AI347,AJ347),5)+LARGE((AB347,AC347,AD347,AE347,AF347,AG347,AH347,AI347,AJ347),6)&amp;"@",""))</f>
        <v/>
      </c>
      <c r="AA347" s="188"/>
      <c r="AB347" s="188" t="s">
        <v>76</v>
      </c>
      <c r="AC347" s="188" t="s">
        <v>76</v>
      </c>
      <c r="AD347" s="188" t="s">
        <v>76</v>
      </c>
      <c r="AE347" s="188" t="s">
        <v>76</v>
      </c>
      <c r="AF347" s="188" t="s">
        <v>76</v>
      </c>
      <c r="AG347" s="188"/>
      <c r="AH347" s="188"/>
      <c r="AI347" s="188"/>
      <c r="AJ347" s="188"/>
      <c r="AK347" s="175" t="s">
        <v>1287</v>
      </c>
    </row>
    <row r="348" spans="1:37" ht="55.25" customHeight="1">
      <c r="A348" s="51" t="s">
        <v>1288</v>
      </c>
      <c r="B348" s="52" t="s">
        <v>53</v>
      </c>
      <c r="C348" s="52" t="s">
        <v>1289</v>
      </c>
      <c r="D348" s="160" t="s">
        <v>1290</v>
      </c>
      <c r="E348" s="7" t="s">
        <v>1742</v>
      </c>
      <c r="F348" s="7">
        <v>105</v>
      </c>
      <c r="G348" s="7" t="s">
        <v>361</v>
      </c>
      <c r="H348" s="7" t="s">
        <v>1722</v>
      </c>
      <c r="I348" s="186" t="str">
        <f>IF(表格1[[#This Row],[中(M)]]="","",IF(表格1[[#This Row],[計分方式]]="4C+1X",SUM(M348:Q348)+LARGE(R348:V348,1)&amp;"@",""))</f>
        <v/>
      </c>
      <c r="J348" s="186" t="str">
        <f>IF(表格1[[#This Row],[中(M)]]="","",IF(表格1[[#This Row],[計分方式]]="4C+2X",SUM(M348:Q348)+LARGE(R348:W348,1)+LARGE(R348:W348,2)&amp;"@",""))</f>
        <v/>
      </c>
      <c r="K348" s="186" t="str">
        <f>IF(表格1[[#This Row],[中(M)]]="","",IF(表格1[[#This Row],[計分方式]]="Best5",LARGE((N348,O348,P348,Q348,R348,S348,T348,U348,V348),1)+LARGE((N348,O348,P348,Q348,R348,S348,T348,U348,V348),2)+LARGE((N348,O348,P348,Q348,R348,S348,T348,U348,V348),3)+LARGE((N348,O348,P348,Q348,R348,S348,T348,U348,V348),4)+LARGE((N348,O348,P348,Q348,R348,S348,T348,U348,V348),5)&amp;"@",""))</f>
        <v/>
      </c>
      <c r="L348" s="186" t="str">
        <f>IF(表格1[[#This Row],[中(M)]]="","",IF(表格1[[#This Row],[計分方式]]="Best6",LARGE((N348,O348,P348,Q348,R348,S348,T348,U348,V348),1)+LARGE((N348,O348,P348,Q348,R348,S348,T348,U348,V348),2)+LARGE((N348,O348,P348,Q348,R348,S348,T348,U348,V348),3)+LARGE((N348,O348,P348,Q348,R348,S348,T348,U348,V348),4)+LARGE((N348,O348,P348,Q348,R348,S348,T348,U348,V348),5)+LARGE((N348,O348,P348,Q348,R348,S348,T348,U348,V348),6)&amp;"@",""))</f>
        <v/>
      </c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186" t="str">
        <f>IF(表格1[[#This Row],[中(LQ)]]="","",IF(表格1[[#This Row],[計分方式]]="4C+1X",SUM(AA348:AE348)+LARGE(AF348:AJ348,1)&amp;"@",""))</f>
        <v/>
      </c>
      <c r="X348" s="186" t="str">
        <f>IF(表格1[[#This Row],[中(LQ)]]="","",IF(表格1[[#This Row],[計分方式]]="4C+2X",SUM(AA348:AE348)+LARGE(AF348:AJ348,1)+LARGE(AF348:AJ348,2)&amp;"@",""))</f>
        <v/>
      </c>
      <c r="Y348" s="186" t="str">
        <f>IF(表格1[[#This Row],[中(LQ)]]="","",IF(表格1[[#This Row],[計分方式]]="Best5",LARGE((AB348,AC348,AD348,AE348,AF348,AG348,AH348,AI348,AJ348),1)+LARGE((AB348,AC348,AD348,AE348,AF348,AG348,AH348,AI348,AJ348),2)+LARGE((AB348,AC348,AD348,AE348,AF348,AG348,AH348,AI348,AJ348),3)+LARGE((AB348,AC348,AD348,AE348,AF348,AG348,AH348,AI348,AJ348),4)+LARGE((AB348,AC348,AD348,AE348,AF348,AG348,AH348,AI348,AJ348),5)&amp;"@",""))</f>
        <v/>
      </c>
      <c r="Z348" s="186" t="str">
        <f>IF(表格1[[#This Row],[中(LQ)]]="","",IF(表格1[[#This Row],[計分方式]]="Best6",LARGE((AB348,AC348,AD348,AE348,AF348,AG348,AH348,AI348,AJ348),1)+LARGE((AB348,AC348,AD348,AE348,AF348,AG348,AH348,AI348,AJ348),2)+LARGE((AB348,AC348,AD348,AE348,AF348,AG348,AH348,AI348,AJ348),3)+LARGE((AB348,AC348,AD348,AE348,AF348,AG348,AH348,AI348,AJ348),4)+LARGE((AB348,AC348,AD348,AE348,AF348,AG348,AH348,AI348,AJ348),5)+LARGE((AB348,AC348,AD348,AE348,AF348,AG348,AH348,AI348,AJ348),6)&amp;"@",""))</f>
        <v/>
      </c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52" t="s">
        <v>1291</v>
      </c>
    </row>
    <row r="349" spans="1:37" ht="55.25" customHeight="1">
      <c r="A349" s="51" t="s">
        <v>1292</v>
      </c>
      <c r="B349" s="52" t="s">
        <v>53</v>
      </c>
      <c r="C349" s="52" t="s">
        <v>1293</v>
      </c>
      <c r="D349" s="160" t="s">
        <v>1294</v>
      </c>
      <c r="E349" s="7" t="s">
        <v>1742</v>
      </c>
      <c r="F349" s="7">
        <v>35</v>
      </c>
      <c r="G349" s="7" t="s">
        <v>361</v>
      </c>
      <c r="H349" s="7" t="s">
        <v>1723</v>
      </c>
      <c r="I349" s="186" t="str">
        <f>IF(表格1[[#This Row],[中(M)]]="","",IF(表格1[[#This Row],[計分方式]]="4C+1X",SUM(M349:Q349)+LARGE(R349:V349,1)&amp;"@",""))</f>
        <v/>
      </c>
      <c r="J349" s="186" t="str">
        <f>IF(表格1[[#This Row],[中(M)]]="","",IF(表格1[[#This Row],[計分方式]]="4C+2X",SUM(M349:Q349)+LARGE(R349:W349,1)+LARGE(R349:W349,2)&amp;"@",""))</f>
        <v/>
      </c>
      <c r="K349" s="186" t="str">
        <f>IF(表格1[[#This Row],[中(M)]]="","",IF(表格1[[#This Row],[計分方式]]="Best5",LARGE((N349,O349,P349,Q349,R349,S349,T349,U349,V349),1)+LARGE((N349,O349,P349,Q349,R349,S349,T349,U349,V349),2)+LARGE((N349,O349,P349,Q349,R349,S349,T349,U349,V349),3)+LARGE((N349,O349,P349,Q349,R349,S349,T349,U349,V349),4)+LARGE((N349,O349,P349,Q349,R349,S349,T349,U349,V349),5)&amp;"@",""))</f>
        <v/>
      </c>
      <c r="L349" s="186" t="str">
        <f>IF(表格1[[#This Row],[中(M)]]="","",IF(表格1[[#This Row],[計分方式]]="Best6",LARGE((N349,O349,P349,Q349,R349,S349,T349,U349,V349),1)+LARGE((N349,O349,P349,Q349,R349,S349,T349,U349,V349),2)+LARGE((N349,O349,P349,Q349,R349,S349,T349,U349,V349),3)+LARGE((N349,O349,P349,Q349,R349,S349,T349,U349,V349),4)+LARGE((N349,O349,P349,Q349,R349,S349,T349,U349,V349),5)+LARGE((N349,O349,P349,Q349,R349,S349,T349,U349,V349),6)&amp;"@",""))</f>
        <v/>
      </c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186" t="str">
        <f>IF(表格1[[#This Row],[中(LQ)]]="","",IF(表格1[[#This Row],[計分方式]]="4C+1X",SUM(AA349:AE349)+LARGE(AF349:AJ349,1)&amp;"@",""))</f>
        <v/>
      </c>
      <c r="X349" s="186" t="str">
        <f>IF(表格1[[#This Row],[中(LQ)]]="","",IF(表格1[[#This Row],[計分方式]]="4C+2X",SUM(AA349:AE349)+LARGE(AF349:AJ349,1)+LARGE(AF349:AJ349,2)&amp;"@",""))</f>
        <v/>
      </c>
      <c r="Y349" s="186" t="str">
        <f>IF(表格1[[#This Row],[中(LQ)]]="","",IF(表格1[[#This Row],[計分方式]]="Best5",LARGE((AB349,AC349,AD349,AE349,AF349,AG349,AH349,AI349,AJ349),1)+LARGE((AB349,AC349,AD349,AE349,AF349,AG349,AH349,AI349,AJ349),2)+LARGE((AB349,AC349,AD349,AE349,AF349,AG349,AH349,AI349,AJ349),3)+LARGE((AB349,AC349,AD349,AE349,AF349,AG349,AH349,AI349,AJ349),4)+LARGE((AB349,AC349,AD349,AE349,AF349,AG349,AH349,AI349,AJ349),5)&amp;"@",""))</f>
        <v/>
      </c>
      <c r="Z349" s="186" t="str">
        <f>IF(表格1[[#This Row],[中(LQ)]]="","",IF(表格1[[#This Row],[計分方式]]="Best6",LARGE((AB349,AC349,AD349,AE349,AF349,AG349,AH349,AI349,AJ349),1)+LARGE((AB349,AC349,AD349,AE349,AF349,AG349,AH349,AI349,AJ349),2)+LARGE((AB349,AC349,AD349,AE349,AF349,AG349,AH349,AI349,AJ349),3)+LARGE((AB349,AC349,AD349,AE349,AF349,AG349,AH349,AI349,AJ349),4)+LARGE((AB349,AC349,AD349,AE349,AF349,AG349,AH349,AI349,AJ349),5)+LARGE((AB349,AC349,AD349,AE349,AF349,AG349,AH349,AI349,AJ349),6)&amp;"@",""))</f>
        <v/>
      </c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52" t="s">
        <v>1295</v>
      </c>
    </row>
    <row r="350" spans="1:37" ht="55.25" customHeight="1">
      <c r="A350" s="51" t="s">
        <v>1296</v>
      </c>
      <c r="B350" s="52" t="s">
        <v>53</v>
      </c>
      <c r="C350" s="52" t="s">
        <v>1297</v>
      </c>
      <c r="D350" s="160" t="s">
        <v>1298</v>
      </c>
      <c r="E350" s="7" t="s">
        <v>1742</v>
      </c>
      <c r="F350" s="7">
        <v>60</v>
      </c>
      <c r="G350" s="7" t="s">
        <v>361</v>
      </c>
      <c r="H350" s="7" t="s">
        <v>1724</v>
      </c>
      <c r="I350" s="186" t="str">
        <f>IF(表格1[[#This Row],[中(M)]]="","",IF(表格1[[#This Row],[計分方式]]="4C+1X",SUM(M350:Q350)+LARGE(R350:V350,1)&amp;"@",""))</f>
        <v/>
      </c>
      <c r="J350" s="186" t="str">
        <f>IF(表格1[[#This Row],[中(M)]]="","",IF(表格1[[#This Row],[計分方式]]="4C+2X",SUM(M350:Q350)+LARGE(R350:W350,1)+LARGE(R350:W350,2)&amp;"@",""))</f>
        <v/>
      </c>
      <c r="K350" s="186" t="str">
        <f>IF(表格1[[#This Row],[中(M)]]="","",IF(表格1[[#This Row],[計分方式]]="Best5",LARGE((N350,O350,P350,Q350,R350,S350,T350,U350,V350),1)+LARGE((N350,O350,P350,Q350,R350,S350,T350,U350,V350),2)+LARGE((N350,O350,P350,Q350,R350,S350,T350,U350,V350),3)+LARGE((N350,O350,P350,Q350,R350,S350,T350,U350,V350),4)+LARGE((N350,O350,P350,Q350,R350,S350,T350,U350,V350),5)&amp;"@",""))</f>
        <v/>
      </c>
      <c r="L350" s="186" t="str">
        <f>IF(表格1[[#This Row],[中(M)]]="","",IF(表格1[[#This Row],[計分方式]]="Best6",LARGE((N350,O350,P350,Q350,R350,S350,T350,U350,V350),1)+LARGE((N350,O350,P350,Q350,R350,S350,T350,U350,V350),2)+LARGE((N350,O350,P350,Q350,R350,S350,T350,U350,V350),3)+LARGE((N350,O350,P350,Q350,R350,S350,T350,U350,V350),4)+LARGE((N350,O350,P350,Q350,R350,S350,T350,U350,V350),5)+LARGE((N350,O350,P350,Q350,R350,S350,T350,U350,V350),6)&amp;"@",""))</f>
        <v/>
      </c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186" t="str">
        <f>IF(表格1[[#This Row],[中(LQ)]]="","",IF(表格1[[#This Row],[計分方式]]="4C+1X",SUM(AA350:AE350)+LARGE(AF350:AJ350,1)&amp;"@",""))</f>
        <v/>
      </c>
      <c r="X350" s="186" t="str">
        <f>IF(表格1[[#This Row],[中(LQ)]]="","",IF(表格1[[#This Row],[計分方式]]="4C+2X",SUM(AA350:AE350)+LARGE(AF350:AJ350,1)+LARGE(AF350:AJ350,2)&amp;"@",""))</f>
        <v/>
      </c>
      <c r="Y350" s="186" t="str">
        <f>IF(表格1[[#This Row],[中(LQ)]]="","",IF(表格1[[#This Row],[計分方式]]="Best5",LARGE((AB350,AC350,AD350,AE350,AF350,AG350,AH350,AI350,AJ350),1)+LARGE((AB350,AC350,AD350,AE350,AF350,AG350,AH350,AI350,AJ350),2)+LARGE((AB350,AC350,AD350,AE350,AF350,AG350,AH350,AI350,AJ350),3)+LARGE((AB350,AC350,AD350,AE350,AF350,AG350,AH350,AI350,AJ350),4)+LARGE((AB350,AC350,AD350,AE350,AF350,AG350,AH350,AI350,AJ350),5)&amp;"@",""))</f>
        <v/>
      </c>
      <c r="Z350" s="186" t="str">
        <f>IF(表格1[[#This Row],[中(LQ)]]="","",IF(表格1[[#This Row],[計分方式]]="Best6",LARGE((AB350,AC350,AD350,AE350,AF350,AG350,AH350,AI350,AJ350),1)+LARGE((AB350,AC350,AD350,AE350,AF350,AG350,AH350,AI350,AJ350),2)+LARGE((AB350,AC350,AD350,AE350,AF350,AG350,AH350,AI350,AJ350),3)+LARGE((AB350,AC350,AD350,AE350,AF350,AG350,AH350,AI350,AJ350),4)+LARGE((AB350,AC350,AD350,AE350,AF350,AG350,AH350,AI350,AJ350),5)+LARGE((AB350,AC350,AD350,AE350,AF350,AG350,AH350,AI350,AJ350),6)&amp;"@",""))</f>
        <v/>
      </c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52" t="s">
        <v>464</v>
      </c>
    </row>
    <row r="351" spans="1:37" ht="55.25" customHeight="1">
      <c r="A351" s="51" t="s">
        <v>1299</v>
      </c>
      <c r="B351" s="52" t="s">
        <v>53</v>
      </c>
      <c r="C351" s="52" t="s">
        <v>1300</v>
      </c>
      <c r="D351" s="160" t="s">
        <v>1301</v>
      </c>
      <c r="E351" s="7" t="s">
        <v>1742</v>
      </c>
      <c r="F351" s="7">
        <v>70</v>
      </c>
      <c r="G351" s="7" t="s">
        <v>361</v>
      </c>
      <c r="H351" s="7" t="s">
        <v>1725</v>
      </c>
      <c r="I351" s="186" t="str">
        <f>IF(表格1[[#This Row],[中(M)]]="","",IF(表格1[[#This Row],[計分方式]]="4C+1X",SUM(M351:Q351)+LARGE(R351:V351,1)&amp;"@",""))</f>
        <v/>
      </c>
      <c r="J351" s="186" t="str">
        <f>IF(表格1[[#This Row],[中(M)]]="","",IF(表格1[[#This Row],[計分方式]]="4C+2X",SUM(M351:Q351)+LARGE(R351:W351,1)+LARGE(R351:W351,2)&amp;"@",""))</f>
        <v/>
      </c>
      <c r="K351" s="186" t="str">
        <f>IF(表格1[[#This Row],[中(M)]]="","",IF(表格1[[#This Row],[計分方式]]="Best5",LARGE((N351,O351,P351,Q351,R351,S351,T351,U351,V351),1)+LARGE((N351,O351,P351,Q351,R351,S351,T351,U351,V351),2)+LARGE((N351,O351,P351,Q351,R351,S351,T351,U351,V351),3)+LARGE((N351,O351,P351,Q351,R351,S351,T351,U351,V351),4)+LARGE((N351,O351,P351,Q351,R351,S351,T351,U351,V351),5)&amp;"@",""))</f>
        <v/>
      </c>
      <c r="L351" s="186" t="str">
        <f>IF(表格1[[#This Row],[中(M)]]="","",IF(表格1[[#This Row],[計分方式]]="Best6",LARGE((N351,O351,P351,Q351,R351,S351,T351,U351,V351),1)+LARGE((N351,O351,P351,Q351,R351,S351,T351,U351,V351),2)+LARGE((N351,O351,P351,Q351,R351,S351,T351,U351,V351),3)+LARGE((N351,O351,P351,Q351,R351,S351,T351,U351,V351),4)+LARGE((N351,O351,P351,Q351,R351,S351,T351,U351,V351),5)+LARGE((N351,O351,P351,Q351,R351,S351,T351,U351,V351),6)&amp;"@",""))</f>
        <v/>
      </c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186" t="str">
        <f>IF(表格1[[#This Row],[中(LQ)]]="","",IF(表格1[[#This Row],[計分方式]]="4C+1X",SUM(AA351:AE351)+LARGE(AF351:AJ351,1)&amp;"@",""))</f>
        <v/>
      </c>
      <c r="X351" s="186" t="str">
        <f>IF(表格1[[#This Row],[中(LQ)]]="","",IF(表格1[[#This Row],[計分方式]]="4C+2X",SUM(AA351:AE351)+LARGE(AF351:AJ351,1)+LARGE(AF351:AJ351,2)&amp;"@",""))</f>
        <v/>
      </c>
      <c r="Y351" s="186" t="str">
        <f>IF(表格1[[#This Row],[中(LQ)]]="","",IF(表格1[[#This Row],[計分方式]]="Best5",LARGE((AB351,AC351,AD351,AE351,AF351,AG351,AH351,AI351,AJ351),1)+LARGE((AB351,AC351,AD351,AE351,AF351,AG351,AH351,AI351,AJ351),2)+LARGE((AB351,AC351,AD351,AE351,AF351,AG351,AH351,AI351,AJ351),3)+LARGE((AB351,AC351,AD351,AE351,AF351,AG351,AH351,AI351,AJ351),4)+LARGE((AB351,AC351,AD351,AE351,AF351,AG351,AH351,AI351,AJ351),5)&amp;"@",""))</f>
        <v/>
      </c>
      <c r="Z351" s="186" t="str">
        <f>IF(表格1[[#This Row],[中(LQ)]]="","",IF(表格1[[#This Row],[計分方式]]="Best6",LARGE((AB351,AC351,AD351,AE351,AF351,AG351,AH351,AI351,AJ351),1)+LARGE((AB351,AC351,AD351,AE351,AF351,AG351,AH351,AI351,AJ351),2)+LARGE((AB351,AC351,AD351,AE351,AF351,AG351,AH351,AI351,AJ351),3)+LARGE((AB351,AC351,AD351,AE351,AF351,AG351,AH351,AI351,AJ351),4)+LARGE((AB351,AC351,AD351,AE351,AF351,AG351,AH351,AI351,AJ351),5)+LARGE((AB351,AC351,AD351,AE351,AF351,AG351,AH351,AI351,AJ351),6)&amp;"@",""))</f>
        <v/>
      </c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161" t="s">
        <v>1302</v>
      </c>
    </row>
    <row r="352" spans="1:37" ht="55.25" customHeight="1">
      <c r="A352" s="51" t="s">
        <v>1303</v>
      </c>
      <c r="B352" s="52" t="s">
        <v>53</v>
      </c>
      <c r="C352" s="52" t="s">
        <v>1304</v>
      </c>
      <c r="D352" s="160" t="s">
        <v>1305</v>
      </c>
      <c r="E352" s="7" t="s">
        <v>1742</v>
      </c>
      <c r="F352" s="7">
        <v>65</v>
      </c>
      <c r="G352" s="7" t="s">
        <v>361</v>
      </c>
      <c r="H352" s="7" t="s">
        <v>1726</v>
      </c>
      <c r="I352" s="186" t="str">
        <f>IF(表格1[[#This Row],[中(M)]]="","",IF(表格1[[#This Row],[計分方式]]="4C+1X",SUM(M352:Q352)+LARGE(R352:V352,1)&amp;"@",""))</f>
        <v/>
      </c>
      <c r="J352" s="186" t="str">
        <f>IF(表格1[[#This Row],[中(M)]]="","",IF(表格1[[#This Row],[計分方式]]="4C+2X",SUM(M352:Q352)+LARGE(R352:W352,1)+LARGE(R352:W352,2)&amp;"@",""))</f>
        <v/>
      </c>
      <c r="K352" s="186" t="str">
        <f>IF(表格1[[#This Row],[中(M)]]="","",IF(表格1[[#This Row],[計分方式]]="Best5",LARGE((N352,O352,P352,Q352,R352,S352,T352,U352,V352),1)+LARGE((N352,O352,P352,Q352,R352,S352,T352,U352,V352),2)+LARGE((N352,O352,P352,Q352,R352,S352,T352,U352,V352),3)+LARGE((N352,O352,P352,Q352,R352,S352,T352,U352,V352),4)+LARGE((N352,O352,P352,Q352,R352,S352,T352,U352,V352),5)&amp;"@",""))</f>
        <v/>
      </c>
      <c r="L352" s="186" t="str">
        <f>IF(表格1[[#This Row],[中(M)]]="","",IF(表格1[[#This Row],[計分方式]]="Best6",LARGE((N352,O352,P352,Q352,R352,S352,T352,U352,V352),1)+LARGE((N352,O352,P352,Q352,R352,S352,T352,U352,V352),2)+LARGE((N352,O352,P352,Q352,R352,S352,T352,U352,V352),3)+LARGE((N352,O352,P352,Q352,R352,S352,T352,U352,V352),4)+LARGE((N352,O352,P352,Q352,R352,S352,T352,U352,V352),5)+LARGE((N352,O352,P352,Q352,R352,S352,T352,U352,V352),6)&amp;"@",""))</f>
        <v/>
      </c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186" t="str">
        <f>IF(表格1[[#This Row],[中(LQ)]]="","",IF(表格1[[#This Row],[計分方式]]="4C+1X",SUM(AA352:AE352)+LARGE(AF352:AJ352,1)&amp;"@",""))</f>
        <v/>
      </c>
      <c r="X352" s="186" t="str">
        <f>IF(表格1[[#This Row],[中(LQ)]]="","",IF(表格1[[#This Row],[計分方式]]="4C+2X",SUM(AA352:AE352)+LARGE(AF352:AJ352,1)+LARGE(AF352:AJ352,2)&amp;"@",""))</f>
        <v/>
      </c>
      <c r="Y352" s="186" t="str">
        <f>IF(表格1[[#This Row],[中(LQ)]]="","",IF(表格1[[#This Row],[計分方式]]="Best5",LARGE((AB352,AC352,AD352,AE352,AF352,AG352,AH352,AI352,AJ352),1)+LARGE((AB352,AC352,AD352,AE352,AF352,AG352,AH352,AI352,AJ352),2)+LARGE((AB352,AC352,AD352,AE352,AF352,AG352,AH352,AI352,AJ352),3)+LARGE((AB352,AC352,AD352,AE352,AF352,AG352,AH352,AI352,AJ352),4)+LARGE((AB352,AC352,AD352,AE352,AF352,AG352,AH352,AI352,AJ352),5)&amp;"@",""))</f>
        <v/>
      </c>
      <c r="Z352" s="186" t="str">
        <f>IF(表格1[[#This Row],[中(LQ)]]="","",IF(表格1[[#This Row],[計分方式]]="Best6",LARGE((AB352,AC352,AD352,AE352,AF352,AG352,AH352,AI352,AJ352),1)+LARGE((AB352,AC352,AD352,AE352,AF352,AG352,AH352,AI352,AJ352),2)+LARGE((AB352,AC352,AD352,AE352,AF352,AG352,AH352,AI352,AJ352),3)+LARGE((AB352,AC352,AD352,AE352,AF352,AG352,AH352,AI352,AJ352),4)+LARGE((AB352,AC352,AD352,AE352,AF352,AG352,AH352,AI352,AJ352),5)+LARGE((AB352,AC352,AD352,AE352,AF352,AG352,AH352,AI352,AJ352),6)&amp;"@",""))</f>
        <v/>
      </c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161" t="s">
        <v>1727</v>
      </c>
    </row>
    <row r="353" spans="1:37" ht="55.25" customHeight="1">
      <c r="A353" s="85" t="s">
        <v>1306</v>
      </c>
      <c r="B353" s="52" t="s">
        <v>53</v>
      </c>
      <c r="C353" s="169" t="s">
        <v>1307</v>
      </c>
      <c r="D353" s="170" t="s">
        <v>1308</v>
      </c>
      <c r="E353" s="7" t="s">
        <v>1742</v>
      </c>
      <c r="F353" s="190">
        <v>40</v>
      </c>
      <c r="G353" s="190" t="s">
        <v>1148</v>
      </c>
      <c r="H353" s="190">
        <v>15.68</v>
      </c>
      <c r="I353" s="186" t="str">
        <f>IF(表格1[[#This Row],[中(M)]]="","",IF(表格1[[#This Row],[計分方式]]="4C+1X",SUM(M353:Q353)+LARGE(R353:V353,1)&amp;"@",""))</f>
        <v/>
      </c>
      <c r="J353" s="186" t="str">
        <f>IF(表格1[[#This Row],[中(M)]]="","",IF(表格1[[#This Row],[計分方式]]="4C+2X",SUM(M353:Q353)+LARGE(R353:W353,1)+LARGE(R353:W353,2)&amp;"@",""))</f>
        <v/>
      </c>
      <c r="K353" s="186" t="str">
        <f>IF(表格1[[#This Row],[中(M)]]="","",IF(表格1[[#This Row],[計分方式]]="Best5",LARGE((N353,O353,P353,Q353,R353,S353,T353,U353,V353),1)+LARGE((N353,O353,P353,Q353,R353,S353,T353,U353,V353),2)+LARGE((N353,O353,P353,Q353,R353,S353,T353,U353,V353),3)+LARGE((N353,O353,P353,Q353,R353,S353,T353,U353,V353),4)+LARGE((N353,O353,P353,Q353,R353,S353,T353,U353,V353),5)&amp;"@",""))</f>
        <v/>
      </c>
      <c r="L353" s="186" t="str">
        <f>IF(表格1[[#This Row],[中(M)]]="","",IF(表格1[[#This Row],[計分方式]]="Best6",LARGE((N353,O353,P353,Q353,R353,S353,T353,U353,V353),1)+LARGE((N353,O353,P353,Q353,R353,S353,T353,U353,V353),2)+LARGE((N353,O353,P353,Q353,R353,S353,T353,U353,V353),3)+LARGE((N353,O353,P353,Q353,R353,S353,T353,U353,V353),4)+LARGE((N353,O353,P353,Q353,R353,S353,T353,U353,V353),5)+LARGE((N353,O353,P353,Q353,R353,S353,T353,U353,V353),6)&amp;"@",""))</f>
        <v/>
      </c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86" t="str">
        <f>IF(表格1[[#This Row],[中(LQ)]]="","",IF(表格1[[#This Row],[計分方式]]="4C+1X",SUM(AA353:AE353)+LARGE(AF353:AJ353,1)&amp;"@",""))</f>
        <v/>
      </c>
      <c r="X353" s="186" t="str">
        <f>IF(表格1[[#This Row],[中(LQ)]]="","",IF(表格1[[#This Row],[計分方式]]="4C+2X",SUM(AA353:AE353)+LARGE(AF353:AJ353,1)+LARGE(AF353:AJ353,2)&amp;"@",""))</f>
        <v/>
      </c>
      <c r="Y353" s="186" t="str">
        <f>IF(表格1[[#This Row],[中(LQ)]]="","",IF(表格1[[#This Row],[計分方式]]="Best5",LARGE((AB353,AC353,AD353,AE353,AF353,AG353,AH353,AI353,AJ353),1)+LARGE((AB353,AC353,AD353,AE353,AF353,AG353,AH353,AI353,AJ353),2)+LARGE((AB353,AC353,AD353,AE353,AF353,AG353,AH353,AI353,AJ353),3)+LARGE((AB353,AC353,AD353,AE353,AF353,AG353,AH353,AI353,AJ353),4)+LARGE((AB353,AC353,AD353,AE353,AF353,AG353,AH353,AI353,AJ353),5)&amp;"@",""))</f>
        <v/>
      </c>
      <c r="Z353" s="186" t="str">
        <f>IF(表格1[[#This Row],[中(LQ)]]="","",IF(表格1[[#This Row],[計分方式]]="Best6",LARGE((AB353,AC353,AD353,AE353,AF353,AG353,AH353,AI353,AJ353),1)+LARGE((AB353,AC353,AD353,AE353,AF353,AG353,AH353,AI353,AJ353),2)+LARGE((AB353,AC353,AD353,AE353,AF353,AG353,AH353,AI353,AJ353),3)+LARGE((AB353,AC353,AD353,AE353,AF353,AG353,AH353,AI353,AJ353),4)+LARGE((AB353,AC353,AD353,AE353,AF353,AG353,AH353,AI353,AJ353),5)+LARGE((AB353,AC353,AD353,AE353,AF353,AG353,AH353,AI353,AJ353),6)&amp;"@",""))</f>
        <v/>
      </c>
      <c r="AA353" s="190"/>
      <c r="AB353" s="190"/>
      <c r="AC353" s="190"/>
      <c r="AD353" s="190"/>
      <c r="AE353" s="190"/>
      <c r="AF353" s="190"/>
      <c r="AG353" s="190"/>
      <c r="AH353" s="190"/>
      <c r="AI353" s="190"/>
      <c r="AJ353" s="190"/>
      <c r="AK353" s="173" t="s">
        <v>1309</v>
      </c>
    </row>
    <row r="354" spans="1:37" ht="55.25" customHeight="1">
      <c r="A354" s="51" t="s">
        <v>1310</v>
      </c>
      <c r="B354" s="52" t="s">
        <v>53</v>
      </c>
      <c r="C354" s="52" t="s">
        <v>1311</v>
      </c>
      <c r="D354" s="160" t="s">
        <v>1312</v>
      </c>
      <c r="E354" s="7" t="s">
        <v>1742</v>
      </c>
      <c r="F354" s="7">
        <v>400</v>
      </c>
      <c r="G354" s="7" t="s">
        <v>361</v>
      </c>
      <c r="H354" s="7">
        <v>17.8</v>
      </c>
      <c r="I354" s="186" t="str">
        <f>IF(表格1[[#This Row],[中(M)]]="","",IF(表格1[[#This Row],[計分方式]]="4C+1X",SUM(M354:Q354)+LARGE(R354:V354,1)&amp;"@",""))</f>
        <v/>
      </c>
      <c r="J354" s="186" t="str">
        <f>IF(表格1[[#This Row],[中(M)]]="","",IF(表格1[[#This Row],[計分方式]]="4C+2X",SUM(M354:Q354)+LARGE(R354:W354,1)+LARGE(R354:W354,2)&amp;"@",""))</f>
        <v/>
      </c>
      <c r="K354" s="186" t="str">
        <f>IF(表格1[[#This Row],[中(M)]]="","",IF(表格1[[#This Row],[計分方式]]="Best5",LARGE((N354,O354,P354,Q354,R354,S354,T354,U354,V354),1)+LARGE((N354,O354,P354,Q354,R354,S354,T354,U354,V354),2)+LARGE((N354,O354,P354,Q354,R354,S354,T354,U354,V354),3)+LARGE((N354,O354,P354,Q354,R354,S354,T354,U354,V354),4)+LARGE((N354,O354,P354,Q354,R354,S354,T354,U354,V354),5)&amp;"@",""))</f>
        <v/>
      </c>
      <c r="L354" s="186" t="str">
        <f>IF(表格1[[#This Row],[中(M)]]="","",IF(表格1[[#This Row],[計分方式]]="Best6",LARGE((N354,O354,P354,Q354,R354,S354,T354,U354,V354),1)+LARGE((N354,O354,P354,Q354,R354,S354,T354,U354,V354),2)+LARGE((N354,O354,P354,Q354,R354,S354,T354,U354,V354),3)+LARGE((N354,O354,P354,Q354,R354,S354,T354,U354,V354),4)+LARGE((N354,O354,P354,Q354,R354,S354,T354,U354,V354),5)+LARGE((N354,O354,P354,Q354,R354,S354,T354,U354,V354),6)&amp;"@",""))</f>
        <v/>
      </c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186" t="str">
        <f>IF(表格1[[#This Row],[中(LQ)]]="","",IF(表格1[[#This Row],[計分方式]]="4C+1X",SUM(AA354:AE354)+LARGE(AF354:AJ354,1)&amp;"@",""))</f>
        <v/>
      </c>
      <c r="X354" s="186" t="str">
        <f>IF(表格1[[#This Row],[中(LQ)]]="","",IF(表格1[[#This Row],[計分方式]]="4C+2X",SUM(AA354:AE354)+LARGE(AF354:AJ354,1)+LARGE(AF354:AJ354,2)&amp;"@",""))</f>
        <v/>
      </c>
      <c r="Y354" s="186" t="str">
        <f>IF(表格1[[#This Row],[中(LQ)]]="","",IF(表格1[[#This Row],[計分方式]]="Best5",LARGE((AB354,AC354,AD354,AE354,AF354,AG354,AH354,AI354,AJ354),1)+LARGE((AB354,AC354,AD354,AE354,AF354,AG354,AH354,AI354,AJ354),2)+LARGE((AB354,AC354,AD354,AE354,AF354,AG354,AH354,AI354,AJ354),3)+LARGE((AB354,AC354,AD354,AE354,AF354,AG354,AH354,AI354,AJ354),4)+LARGE((AB354,AC354,AD354,AE354,AF354,AG354,AH354,AI354,AJ354),5)&amp;"@",""))</f>
        <v/>
      </c>
      <c r="Z354" s="186" t="str">
        <f>IF(表格1[[#This Row],[中(LQ)]]="","",IF(表格1[[#This Row],[計分方式]]="Best6",LARGE((AB354,AC354,AD354,AE354,AF354,AG354,AH354,AI354,AJ354),1)+LARGE((AB354,AC354,AD354,AE354,AF354,AG354,AH354,AI354,AJ354),2)+LARGE((AB354,AC354,AD354,AE354,AF354,AG354,AH354,AI354,AJ354),3)+LARGE((AB354,AC354,AD354,AE354,AF354,AG354,AH354,AI354,AJ354),4)+LARGE((AB354,AC354,AD354,AE354,AF354,AG354,AH354,AI354,AJ354),5)+LARGE((AB354,AC354,AD354,AE354,AF354,AG354,AH354,AI354,AJ354),6)&amp;"@",""))</f>
        <v/>
      </c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52" t="s">
        <v>1313</v>
      </c>
    </row>
    <row r="355" spans="1:37" ht="55.25" customHeight="1">
      <c r="A355" s="85" t="s">
        <v>1314</v>
      </c>
      <c r="B355" s="52" t="s">
        <v>53</v>
      </c>
      <c r="C355" s="169" t="s">
        <v>1315</v>
      </c>
      <c r="D355" s="170" t="s">
        <v>1316</v>
      </c>
      <c r="E355" s="190" t="s">
        <v>1742</v>
      </c>
      <c r="F355" s="190">
        <v>45</v>
      </c>
      <c r="G355" s="190" t="s">
        <v>361</v>
      </c>
      <c r="H355" s="190">
        <v>20.100000000000001</v>
      </c>
      <c r="I355" s="186" t="str">
        <f>IF(表格1[[#This Row],[中(M)]]="","",IF(表格1[[#This Row],[計分方式]]="4C+1X",SUM(M355:Q355)+LARGE(R355:V355,1)&amp;"@",""))</f>
        <v/>
      </c>
      <c r="J355" s="186" t="str">
        <f>IF(表格1[[#This Row],[中(M)]]="","",IF(表格1[[#This Row],[計分方式]]="4C+2X",SUM(M355:Q355)+LARGE(R355:W355,1)+LARGE(R355:W355,2)&amp;"@",""))</f>
        <v/>
      </c>
      <c r="K355" s="186" t="str">
        <f>IF(表格1[[#This Row],[中(M)]]="","",IF(表格1[[#This Row],[計分方式]]="Best5",LARGE((N355,O355,P355,Q355,R355,S355,T355,U355,V355),1)+LARGE((N355,O355,P355,Q355,R355,S355,T355,U355,V355),2)+LARGE((N355,O355,P355,Q355,R355,S355,T355,U355,V355),3)+LARGE((N355,O355,P355,Q355,R355,S355,T355,U355,V355),4)+LARGE((N355,O355,P355,Q355,R355,S355,T355,U355,V355),5)&amp;"@",""))</f>
        <v/>
      </c>
      <c r="L355" s="186" t="str">
        <f>IF(表格1[[#This Row],[中(M)]]="","",IF(表格1[[#This Row],[計分方式]]="Best6",LARGE((N355,O355,P355,Q355,R355,S355,T355,U355,V355),1)+LARGE((N355,O355,P355,Q355,R355,S355,T355,U355,V355),2)+LARGE((N355,O355,P355,Q355,R355,S355,T355,U355,V355),3)+LARGE((N355,O355,P355,Q355,R355,S355,T355,U355,V355),4)+LARGE((N355,O355,P355,Q355,R355,S355,T355,U355,V355),5)+LARGE((N355,O355,P355,Q355,R355,S355,T355,U355,V355),6)&amp;"@",""))</f>
        <v/>
      </c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86" t="str">
        <f>IF(表格1[[#This Row],[中(LQ)]]="","",IF(表格1[[#This Row],[計分方式]]="4C+1X",SUM(AA355:AE355)+LARGE(AF355:AJ355,1)&amp;"@",""))</f>
        <v/>
      </c>
      <c r="X355" s="186" t="str">
        <f>IF(表格1[[#This Row],[中(LQ)]]="","",IF(表格1[[#This Row],[計分方式]]="4C+2X",SUM(AA355:AE355)+LARGE(AF355:AJ355,1)+LARGE(AF355:AJ355,2)&amp;"@",""))</f>
        <v/>
      </c>
      <c r="Y355" s="186" t="str">
        <f>IF(表格1[[#This Row],[中(LQ)]]="","",IF(表格1[[#This Row],[計分方式]]="Best5",LARGE((AB355,AC355,AD355,AE355,AF355,AG355,AH355,AI355,AJ355),1)+LARGE((AB355,AC355,AD355,AE355,AF355,AG355,AH355,AI355,AJ355),2)+LARGE((AB355,AC355,AD355,AE355,AF355,AG355,AH355,AI355,AJ355),3)+LARGE((AB355,AC355,AD355,AE355,AF355,AG355,AH355,AI355,AJ355),4)+LARGE((AB355,AC355,AD355,AE355,AF355,AG355,AH355,AI355,AJ355),5)&amp;"@",""))</f>
        <v/>
      </c>
      <c r="Z355" s="186" t="str">
        <f>IF(表格1[[#This Row],[中(LQ)]]="","",IF(表格1[[#This Row],[計分方式]]="Best6",LARGE((AB355,AC355,AD355,AE355,AF355,AG355,AH355,AI355,AJ355),1)+LARGE((AB355,AC355,AD355,AE355,AF355,AG355,AH355,AI355,AJ355),2)+LARGE((AB355,AC355,AD355,AE355,AF355,AG355,AH355,AI355,AJ355),3)+LARGE((AB355,AC355,AD355,AE355,AF355,AG355,AH355,AI355,AJ355),4)+LARGE((AB355,AC355,AD355,AE355,AF355,AG355,AH355,AI355,AJ355),5)+LARGE((AB355,AC355,AD355,AE355,AF355,AG355,AH355,AI355,AJ355),6)&amp;"@",""))</f>
        <v/>
      </c>
      <c r="AA355" s="190"/>
      <c r="AB355" s="190"/>
      <c r="AC355" s="190"/>
      <c r="AD355" s="190"/>
      <c r="AE355" s="190"/>
      <c r="AF355" s="190"/>
      <c r="AG355" s="190"/>
      <c r="AH355" s="190"/>
      <c r="AI355" s="190"/>
      <c r="AJ355" s="190"/>
      <c r="AK355" s="169" t="s">
        <v>1317</v>
      </c>
    </row>
    <row r="356" spans="1:37" ht="55.25" customHeight="1">
      <c r="A356" s="51" t="s">
        <v>1318</v>
      </c>
      <c r="B356" s="52" t="s">
        <v>53</v>
      </c>
      <c r="C356" s="52" t="s">
        <v>1319</v>
      </c>
      <c r="D356" s="160" t="s">
        <v>1320</v>
      </c>
      <c r="E356" s="7" t="s">
        <v>73</v>
      </c>
      <c r="F356" s="7">
        <v>20</v>
      </c>
      <c r="G356" s="7" t="s">
        <v>361</v>
      </c>
      <c r="H356" s="7">
        <v>23.3</v>
      </c>
      <c r="I356" s="186" t="str">
        <f>IF(表格1[[#This Row],[中(M)]]="","",IF(表格1[[#This Row],[計分方式]]="4C+1X",SUM(M356:Q356)+LARGE(R356:V356,1)&amp;"@",""))</f>
        <v/>
      </c>
      <c r="J356" s="186" t="str">
        <f>IF(表格1[[#This Row],[中(M)]]="","",IF(表格1[[#This Row],[計分方式]]="4C+2X",SUM(M356:Q356)+LARGE(R356:W356,1)+LARGE(R356:W356,2)&amp;"@",""))</f>
        <v/>
      </c>
      <c r="K356" s="186" t="str">
        <f>IF(表格1[[#This Row],[中(M)]]="","",IF(表格1[[#This Row],[計分方式]]="Best5",LARGE((N356,O356,P356,Q356,R356,S356,T356,U356,V356),1)+LARGE((N356,O356,P356,Q356,R356,S356,T356,U356,V356),2)+LARGE((N356,O356,P356,Q356,R356,S356,T356,U356,V356),3)+LARGE((N356,O356,P356,Q356,R356,S356,T356,U356,V356),4)+LARGE((N356,O356,P356,Q356,R356,S356,T356,U356,V356),5)&amp;"@",""))</f>
        <v/>
      </c>
      <c r="L356" s="186" t="str">
        <f>IF(表格1[[#This Row],[中(M)]]="","",IF(表格1[[#This Row],[計分方式]]="Best6",LARGE((N356,O356,P356,Q356,R356,S356,T356,U356,V356),1)+LARGE((N356,O356,P356,Q356,R356,S356,T356,U356,V356),2)+LARGE((N356,O356,P356,Q356,R356,S356,T356,U356,V356),3)+LARGE((N356,O356,P356,Q356,R356,S356,T356,U356,V356),4)+LARGE((N356,O356,P356,Q356,R356,S356,T356,U356,V356),5)+LARGE((N356,O356,P356,Q356,R356,S356,T356,U356,V356),6)&amp;"@",""))</f>
        <v/>
      </c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186" t="str">
        <f>IF(表格1[[#This Row],[中(LQ)]]="","",IF(表格1[[#This Row],[計分方式]]="4C+1X",SUM(AA356:AE356)+LARGE(AF356:AJ356,1)&amp;"@",""))</f>
        <v/>
      </c>
      <c r="X356" s="186" t="str">
        <f>IF(表格1[[#This Row],[中(LQ)]]="","",IF(表格1[[#This Row],[計分方式]]="4C+2X",SUM(AA356:AE356)+LARGE(AF356:AJ356,1)+LARGE(AF356:AJ356,2)&amp;"@",""))</f>
        <v/>
      </c>
      <c r="Y356" s="186" t="str">
        <f>IF(表格1[[#This Row],[中(LQ)]]="","",IF(表格1[[#This Row],[計分方式]]="Best5",LARGE((AB356,AC356,AD356,AE356,AF356,AG356,AH356,AI356,AJ356),1)+LARGE((AB356,AC356,AD356,AE356,AF356,AG356,AH356,AI356,AJ356),2)+LARGE((AB356,AC356,AD356,AE356,AF356,AG356,AH356,AI356,AJ356),3)+LARGE((AB356,AC356,AD356,AE356,AF356,AG356,AH356,AI356,AJ356),4)+LARGE((AB356,AC356,AD356,AE356,AF356,AG356,AH356,AI356,AJ356),5)&amp;"@",""))</f>
        <v/>
      </c>
      <c r="Z356" s="186" t="str">
        <f>IF(表格1[[#This Row],[中(LQ)]]="","",IF(表格1[[#This Row],[計分方式]]="Best6",LARGE((AB356,AC356,AD356,AE356,AF356,AG356,AH356,AI356,AJ356),1)+LARGE((AB356,AC356,AD356,AE356,AF356,AG356,AH356,AI356,AJ356),2)+LARGE((AB356,AC356,AD356,AE356,AF356,AG356,AH356,AI356,AJ356),3)+LARGE((AB356,AC356,AD356,AE356,AF356,AG356,AH356,AI356,AJ356),4)+LARGE((AB356,AC356,AD356,AE356,AF356,AG356,AH356,AI356,AJ356),5)+LARGE((AB356,AC356,AD356,AE356,AF356,AG356,AH356,AI356,AJ356),6)&amp;"@",""))</f>
        <v/>
      </c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166" t="s">
        <v>1321</v>
      </c>
    </row>
    <row r="357" spans="1:37" ht="55.25" customHeight="1">
      <c r="A357" s="85" t="s">
        <v>1322</v>
      </c>
      <c r="B357" s="52" t="s">
        <v>53</v>
      </c>
      <c r="C357" s="169" t="s">
        <v>1323</v>
      </c>
      <c r="D357" s="170" t="s">
        <v>1324</v>
      </c>
      <c r="E357" s="190" t="s">
        <v>73</v>
      </c>
      <c r="F357" s="190">
        <v>60</v>
      </c>
      <c r="G357" s="190" t="s">
        <v>361</v>
      </c>
      <c r="H357" s="190">
        <v>21.5</v>
      </c>
      <c r="I357" s="186" t="str">
        <f>IF(表格1[[#This Row],[中(M)]]="","",IF(表格1[[#This Row],[計分方式]]="4C+1X",SUM(M357:Q357)+LARGE(R357:V357,1)&amp;"@",""))</f>
        <v/>
      </c>
      <c r="J357" s="186" t="str">
        <f>IF(表格1[[#This Row],[中(M)]]="","",IF(表格1[[#This Row],[計分方式]]="4C+2X",SUM(M357:Q357)+LARGE(R357:W357,1)+LARGE(R357:W357,2)&amp;"@",""))</f>
        <v/>
      </c>
      <c r="K357" s="186" t="str">
        <f>IF(表格1[[#This Row],[中(M)]]="","",IF(表格1[[#This Row],[計分方式]]="Best5",LARGE((N357,O357,P357,Q357,R357,S357,T357,U357,V357),1)+LARGE((N357,O357,P357,Q357,R357,S357,T357,U357,V357),2)+LARGE((N357,O357,P357,Q357,R357,S357,T357,U357,V357),3)+LARGE((N357,O357,P357,Q357,R357,S357,T357,U357,V357),4)+LARGE((N357,O357,P357,Q357,R357,S357,T357,U357,V357),5)&amp;"@",""))</f>
        <v/>
      </c>
      <c r="L357" s="186" t="str">
        <f>IF(表格1[[#This Row],[中(M)]]="","",IF(表格1[[#This Row],[計分方式]]="Best6",LARGE((N357,O357,P357,Q357,R357,S357,T357,U357,V357),1)+LARGE((N357,O357,P357,Q357,R357,S357,T357,U357,V357),2)+LARGE((N357,O357,P357,Q357,R357,S357,T357,U357,V357),3)+LARGE((N357,O357,P357,Q357,R357,S357,T357,U357,V357),4)+LARGE((N357,O357,P357,Q357,R357,S357,T357,U357,V357),5)+LARGE((N357,O357,P357,Q357,R357,S357,T357,U357,V357),6)&amp;"@",""))</f>
        <v/>
      </c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86" t="str">
        <f>IF(表格1[[#This Row],[中(LQ)]]="","",IF(表格1[[#This Row],[計分方式]]="4C+1X",SUM(AA357:AE357)+LARGE(AF357:AJ357,1)&amp;"@",""))</f>
        <v/>
      </c>
      <c r="X357" s="186" t="str">
        <f>IF(表格1[[#This Row],[中(LQ)]]="","",IF(表格1[[#This Row],[計分方式]]="4C+2X",SUM(AA357:AE357)+LARGE(AF357:AJ357,1)+LARGE(AF357:AJ357,2)&amp;"@",""))</f>
        <v/>
      </c>
      <c r="Y357" s="186" t="str">
        <f>IF(表格1[[#This Row],[中(LQ)]]="","",IF(表格1[[#This Row],[計分方式]]="Best5",LARGE((AB357,AC357,AD357,AE357,AF357,AG357,AH357,AI357,AJ357),1)+LARGE((AB357,AC357,AD357,AE357,AF357,AG357,AH357,AI357,AJ357),2)+LARGE((AB357,AC357,AD357,AE357,AF357,AG357,AH357,AI357,AJ357),3)+LARGE((AB357,AC357,AD357,AE357,AF357,AG357,AH357,AI357,AJ357),4)+LARGE((AB357,AC357,AD357,AE357,AF357,AG357,AH357,AI357,AJ357),5)&amp;"@",""))</f>
        <v/>
      </c>
      <c r="Z357" s="186" t="str">
        <f>IF(表格1[[#This Row],[中(LQ)]]="","",IF(表格1[[#This Row],[計分方式]]="Best6",LARGE((AB357,AC357,AD357,AE357,AF357,AG357,AH357,AI357,AJ357),1)+LARGE((AB357,AC357,AD357,AE357,AF357,AG357,AH357,AI357,AJ357),2)+LARGE((AB357,AC357,AD357,AE357,AF357,AG357,AH357,AI357,AJ357),3)+LARGE((AB357,AC357,AD357,AE357,AF357,AG357,AH357,AI357,AJ357),4)+LARGE((AB357,AC357,AD357,AE357,AF357,AG357,AH357,AI357,AJ357),5)+LARGE((AB357,AC357,AD357,AE357,AF357,AG357,AH357,AI357,AJ357),6)&amp;"@",""))</f>
        <v/>
      </c>
      <c r="AA357" s="190"/>
      <c r="AB357" s="190"/>
      <c r="AC357" s="190"/>
      <c r="AD357" s="190"/>
      <c r="AE357" s="190"/>
      <c r="AF357" s="190"/>
      <c r="AG357" s="190"/>
      <c r="AH357" s="190"/>
      <c r="AI357" s="190"/>
      <c r="AJ357" s="190"/>
      <c r="AK357" s="169" t="s">
        <v>1325</v>
      </c>
    </row>
    <row r="358" spans="1:37" ht="55.25" customHeight="1">
      <c r="A358" s="51" t="s">
        <v>1326</v>
      </c>
      <c r="B358" s="52" t="s">
        <v>53</v>
      </c>
      <c r="C358" s="52" t="s">
        <v>1327</v>
      </c>
      <c r="D358" s="160" t="s">
        <v>1328</v>
      </c>
      <c r="E358" s="7" t="s">
        <v>73</v>
      </c>
      <c r="F358" s="7">
        <v>60</v>
      </c>
      <c r="G358" s="7" t="s">
        <v>361</v>
      </c>
      <c r="H358" s="7">
        <v>24.6</v>
      </c>
      <c r="I358" s="186" t="str">
        <f>IF(表格1[[#This Row],[中(M)]]="","",IF(表格1[[#This Row],[計分方式]]="4C+1X",SUM(M358:Q358)+LARGE(R358:V358,1)&amp;"@",""))</f>
        <v/>
      </c>
      <c r="J358" s="186" t="str">
        <f>IF(表格1[[#This Row],[中(M)]]="","",IF(表格1[[#This Row],[計分方式]]="4C+2X",SUM(M358:Q358)+LARGE(R358:W358,1)+LARGE(R358:W358,2)&amp;"@",""))</f>
        <v/>
      </c>
      <c r="K358" s="186" t="str">
        <f>IF(表格1[[#This Row],[中(M)]]="","",IF(表格1[[#This Row],[計分方式]]="Best5",LARGE((N358,O358,P358,Q358,R358,S358,T358,U358,V358),1)+LARGE((N358,O358,P358,Q358,R358,S358,T358,U358,V358),2)+LARGE((N358,O358,P358,Q358,R358,S358,T358,U358,V358),3)+LARGE((N358,O358,P358,Q358,R358,S358,T358,U358,V358),4)+LARGE((N358,O358,P358,Q358,R358,S358,T358,U358,V358),5)&amp;"@",""))</f>
        <v/>
      </c>
      <c r="L358" s="186" t="str">
        <f>IF(表格1[[#This Row],[中(M)]]="","",IF(表格1[[#This Row],[計分方式]]="Best6",LARGE((N358,O358,P358,Q358,R358,S358,T358,U358,V358),1)+LARGE((N358,O358,P358,Q358,R358,S358,T358,U358,V358),2)+LARGE((N358,O358,P358,Q358,R358,S358,T358,U358,V358),3)+LARGE((N358,O358,P358,Q358,R358,S358,T358,U358,V358),4)+LARGE((N358,O358,P358,Q358,R358,S358,T358,U358,V358),5)+LARGE((N358,O358,P358,Q358,R358,S358,T358,U358,V358),6)&amp;"@",""))</f>
        <v/>
      </c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186" t="str">
        <f>IF(表格1[[#This Row],[中(LQ)]]="","",IF(表格1[[#This Row],[計分方式]]="4C+1X",SUM(AA358:AE358)+LARGE(AF358:AJ358,1)&amp;"@",""))</f>
        <v/>
      </c>
      <c r="X358" s="186" t="str">
        <f>IF(表格1[[#This Row],[中(LQ)]]="","",IF(表格1[[#This Row],[計分方式]]="4C+2X",SUM(AA358:AE358)+LARGE(AF358:AJ358,1)+LARGE(AF358:AJ358,2)&amp;"@",""))</f>
        <v/>
      </c>
      <c r="Y358" s="186" t="str">
        <f>IF(表格1[[#This Row],[中(LQ)]]="","",IF(表格1[[#This Row],[計分方式]]="Best5",LARGE((AB358,AC358,AD358,AE358,AF358,AG358,AH358,AI358,AJ358),1)+LARGE((AB358,AC358,AD358,AE358,AF358,AG358,AH358,AI358,AJ358),2)+LARGE((AB358,AC358,AD358,AE358,AF358,AG358,AH358,AI358,AJ358),3)+LARGE((AB358,AC358,AD358,AE358,AF358,AG358,AH358,AI358,AJ358),4)+LARGE((AB358,AC358,AD358,AE358,AF358,AG358,AH358,AI358,AJ358),5)&amp;"@",""))</f>
        <v/>
      </c>
      <c r="Z358" s="186" t="str">
        <f>IF(表格1[[#This Row],[中(LQ)]]="","",IF(表格1[[#This Row],[計分方式]]="Best6",LARGE((AB358,AC358,AD358,AE358,AF358,AG358,AH358,AI358,AJ358),1)+LARGE((AB358,AC358,AD358,AE358,AF358,AG358,AH358,AI358,AJ358),2)+LARGE((AB358,AC358,AD358,AE358,AF358,AG358,AH358,AI358,AJ358),3)+LARGE((AB358,AC358,AD358,AE358,AF358,AG358,AH358,AI358,AJ358),4)+LARGE((AB358,AC358,AD358,AE358,AF358,AG358,AH358,AI358,AJ358),5)+LARGE((AB358,AC358,AD358,AE358,AF358,AG358,AH358,AI358,AJ358),6)&amp;"@",""))</f>
        <v/>
      </c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52" t="s">
        <v>1329</v>
      </c>
    </row>
    <row r="359" spans="1:37" ht="55.25" customHeight="1">
      <c r="A359" s="85" t="s">
        <v>1330</v>
      </c>
      <c r="B359" s="52" t="s">
        <v>53</v>
      </c>
      <c r="C359" s="171" t="s">
        <v>1331</v>
      </c>
      <c r="D359" s="172" t="s">
        <v>1332</v>
      </c>
      <c r="E359" s="203" t="s">
        <v>73</v>
      </c>
      <c r="F359" s="190">
        <v>50</v>
      </c>
      <c r="G359" s="190" t="s">
        <v>182</v>
      </c>
      <c r="H359" s="190">
        <v>17.3</v>
      </c>
      <c r="I359" s="186" t="str">
        <f>IF(表格1[[#This Row],[中(M)]]="","",IF(表格1[[#This Row],[計分方式]]="4C+1X",SUM(M359:Q359)+LARGE(R359:V359,1)&amp;"@",""))</f>
        <v/>
      </c>
      <c r="J359" s="186" t="str">
        <f>IF(表格1[[#This Row],[中(M)]]="","",IF(表格1[[#This Row],[計分方式]]="4C+2X",SUM(M359:Q359)+LARGE(R359:W359,1)+LARGE(R359:W359,2)&amp;"@",""))</f>
        <v/>
      </c>
      <c r="K359" s="186" t="str">
        <f>IF(表格1[[#This Row],[中(M)]]="","",IF(表格1[[#This Row],[計分方式]]="Best5",LARGE((N359,O359,P359,Q359,R359,S359,T359,U359,V359),1)+LARGE((N359,O359,P359,Q359,R359,S359,T359,U359,V359),2)+LARGE((N359,O359,P359,Q359,R359,S359,T359,U359,V359),3)+LARGE((N359,O359,P359,Q359,R359,S359,T359,U359,V359),4)+LARGE((N359,O359,P359,Q359,R359,S359,T359,U359,V359),5)&amp;"@",""))</f>
        <v/>
      </c>
      <c r="L359" s="186" t="str">
        <f>IF(表格1[[#This Row],[中(M)]]="","",IF(表格1[[#This Row],[計分方式]]="Best6",LARGE((N359,O359,P359,Q359,R359,S359,T359,U359,V359),1)+LARGE((N359,O359,P359,Q359,R359,S359,T359,U359,V359),2)+LARGE((N359,O359,P359,Q359,R359,S359,T359,U359,V359),3)+LARGE((N359,O359,P359,Q359,R359,S359,T359,U359,V359),4)+LARGE((N359,O359,P359,Q359,R359,S359,T359,U359,V359),5)+LARGE((N359,O359,P359,Q359,R359,S359,T359,U359,V359),6)&amp;"@",""))</f>
        <v/>
      </c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86" t="str">
        <f>IF(表格1[[#This Row],[中(LQ)]]="","",IF(表格1[[#This Row],[計分方式]]="4C+1X",SUM(AA359:AE359)+LARGE(AF359:AJ359,1)&amp;"@",""))</f>
        <v/>
      </c>
      <c r="X359" s="186" t="str">
        <f>IF(表格1[[#This Row],[中(LQ)]]="","",IF(表格1[[#This Row],[計分方式]]="4C+2X",SUM(AA359:AE359)+LARGE(AF359:AJ359,1)+LARGE(AF359:AJ359,2)&amp;"@",""))</f>
        <v/>
      </c>
      <c r="Y359" s="186" t="str">
        <f>IF(表格1[[#This Row],[中(LQ)]]="","",IF(表格1[[#This Row],[計分方式]]="Best5",LARGE((AB359,AC359,AD359,AE359,AF359,AG359,AH359,AI359,AJ359),1)+LARGE((AB359,AC359,AD359,AE359,AF359,AG359,AH359,AI359,AJ359),2)+LARGE((AB359,AC359,AD359,AE359,AF359,AG359,AH359,AI359,AJ359),3)+LARGE((AB359,AC359,AD359,AE359,AF359,AG359,AH359,AI359,AJ359),4)+LARGE((AB359,AC359,AD359,AE359,AF359,AG359,AH359,AI359,AJ359),5)&amp;"@",""))</f>
        <v/>
      </c>
      <c r="Z359" s="186" t="str">
        <f>IF(表格1[[#This Row],[中(LQ)]]="","",IF(表格1[[#This Row],[計分方式]]="Best6",LARGE((AB359,AC359,AD359,AE359,AF359,AG359,AH359,AI359,AJ359),1)+LARGE((AB359,AC359,AD359,AE359,AF359,AG359,AH359,AI359,AJ359),2)+LARGE((AB359,AC359,AD359,AE359,AF359,AG359,AH359,AI359,AJ359),3)+LARGE((AB359,AC359,AD359,AE359,AF359,AG359,AH359,AI359,AJ359),4)+LARGE((AB359,AC359,AD359,AE359,AF359,AG359,AH359,AI359,AJ359),5)+LARGE((AB359,AC359,AD359,AE359,AF359,AG359,AH359,AI359,AJ359),6)&amp;"@",""))</f>
        <v/>
      </c>
      <c r="AA359" s="190"/>
      <c r="AB359" s="190"/>
      <c r="AC359" s="190"/>
      <c r="AD359" s="190"/>
      <c r="AE359" s="190"/>
      <c r="AF359" s="190"/>
      <c r="AG359" s="190"/>
      <c r="AH359" s="190"/>
      <c r="AI359" s="190"/>
      <c r="AJ359" s="190"/>
      <c r="AK359" s="169"/>
    </row>
    <row r="360" spans="1:37" ht="55.25" customHeight="1">
      <c r="A360" s="85" t="s">
        <v>1333</v>
      </c>
      <c r="B360" s="52" t="s">
        <v>53</v>
      </c>
      <c r="C360" s="169" t="s">
        <v>1334</v>
      </c>
      <c r="D360" s="170" t="s">
        <v>1335</v>
      </c>
      <c r="E360" s="190" t="s">
        <v>74</v>
      </c>
      <c r="F360" s="190">
        <v>60</v>
      </c>
      <c r="G360" s="190" t="s">
        <v>1148</v>
      </c>
      <c r="H360" s="190"/>
      <c r="I360" s="186" t="str">
        <f>IF(表格1[[#This Row],[中(M)]]="","",IF(表格1[[#This Row],[計分方式]]="4C+1X",SUM(M360:Q360)+LARGE(R360:V360,1)&amp;"@",""))</f>
        <v/>
      </c>
      <c r="J360" s="186" t="str">
        <f>IF(表格1[[#This Row],[中(M)]]="","",IF(表格1[[#This Row],[計分方式]]="4C+2X",SUM(M360:Q360)+LARGE(R360:W360,1)+LARGE(R360:W360,2)&amp;"@",""))</f>
        <v/>
      </c>
      <c r="K360" s="186" t="str">
        <f>IF(表格1[[#This Row],[中(M)]]="","",IF(表格1[[#This Row],[計分方式]]="Best5",LARGE((N360,O360,P360,Q360,R360,S360,T360,U360,V360),1)+LARGE((N360,O360,P360,Q360,R360,S360,T360,U360,V360),2)+LARGE((N360,O360,P360,Q360,R360,S360,T360,U360,V360),3)+LARGE((N360,O360,P360,Q360,R360,S360,T360,U360,V360),4)+LARGE((N360,O360,P360,Q360,R360,S360,T360,U360,V360),5)&amp;"@",""))</f>
        <v/>
      </c>
      <c r="L360" s="186" t="str">
        <f>IF(表格1[[#This Row],[中(M)]]="","",IF(表格1[[#This Row],[計分方式]]="Best6",LARGE((N360,O360,P360,Q360,R360,S360,T360,U360,V360),1)+LARGE((N360,O360,P360,Q360,R360,S360,T360,U360,V360),2)+LARGE((N360,O360,P360,Q360,R360,S360,T360,U360,V360),3)+LARGE((N360,O360,P360,Q360,R360,S360,T360,U360,V360),4)+LARGE((N360,O360,P360,Q360,R360,S360,T360,U360,V360),5)+LARGE((N360,O360,P360,Q360,R360,S360,T360,U360,V360),6)&amp;"@",""))</f>
        <v/>
      </c>
      <c r="M360" s="190">
        <v>19</v>
      </c>
      <c r="N360" s="190"/>
      <c r="O360" s="190"/>
      <c r="P360" s="190"/>
      <c r="Q360" s="190"/>
      <c r="R360" s="190"/>
      <c r="S360" s="190"/>
      <c r="T360" s="190"/>
      <c r="U360" s="190"/>
      <c r="V360" s="190"/>
      <c r="W360" s="186" t="str">
        <f>IF(表格1[[#This Row],[中(LQ)]]="","",IF(表格1[[#This Row],[計分方式]]="4C+1X",SUM(AA360:AE360)+LARGE(AF360:AJ360,1)&amp;"@",""))</f>
        <v/>
      </c>
      <c r="X360" s="186" t="str">
        <f>IF(表格1[[#This Row],[中(LQ)]]="","",IF(表格1[[#This Row],[計分方式]]="4C+2X",SUM(AA360:AE360)+LARGE(AF360:AJ360,1)+LARGE(AF360:AJ360,2)&amp;"@",""))</f>
        <v/>
      </c>
      <c r="Y360" s="186" t="str">
        <f>IF(表格1[[#This Row],[中(LQ)]]="","",IF(表格1[[#This Row],[計分方式]]="Best5",LARGE((AB360,AC360,AD360,AE360,AF360,AG360,AH360,AI360,AJ360),1)+LARGE((AB360,AC360,AD360,AE360,AF360,AG360,AH360,AI360,AJ360),2)+LARGE((AB360,AC360,AD360,AE360,AF360,AG360,AH360,AI360,AJ360),3)+LARGE((AB360,AC360,AD360,AE360,AF360,AG360,AH360,AI360,AJ360),4)+LARGE((AB360,AC360,AD360,AE360,AF360,AG360,AH360,AI360,AJ360),5)&amp;"@",""))</f>
        <v/>
      </c>
      <c r="Z360" s="186" t="str">
        <f>IF(表格1[[#This Row],[中(LQ)]]="","",IF(表格1[[#This Row],[計分方式]]="Best6",LARGE((AB360,AC360,AD360,AE360,AF360,AG360,AH360,AI360,AJ360),1)+LARGE((AB360,AC360,AD360,AE360,AF360,AG360,AH360,AI360,AJ360),2)+LARGE((AB360,AC360,AD360,AE360,AF360,AG360,AH360,AI360,AJ360),3)+LARGE((AB360,AC360,AD360,AE360,AF360,AG360,AH360,AI360,AJ360),4)+LARGE((AB360,AC360,AD360,AE360,AF360,AG360,AH360,AI360,AJ360),5)+LARGE((AB360,AC360,AD360,AE360,AF360,AG360,AH360,AI360,AJ360),6)&amp;"@",""))</f>
        <v/>
      </c>
      <c r="AA360" s="190">
        <v>17</v>
      </c>
      <c r="AB360" s="190"/>
      <c r="AC360" s="190"/>
      <c r="AD360" s="190"/>
      <c r="AE360" s="190"/>
      <c r="AF360" s="190"/>
      <c r="AG360" s="190"/>
      <c r="AH360" s="190"/>
      <c r="AI360" s="190"/>
      <c r="AJ360" s="190"/>
      <c r="AK360" s="173" t="s">
        <v>1336</v>
      </c>
    </row>
    <row r="361" spans="1:37" ht="55.25" customHeight="1">
      <c r="A361" s="51" t="s">
        <v>1337</v>
      </c>
      <c r="B361" s="52" t="s">
        <v>53</v>
      </c>
      <c r="C361" s="52" t="s">
        <v>1338</v>
      </c>
      <c r="D361" s="160" t="s">
        <v>1339</v>
      </c>
      <c r="E361" s="7" t="s">
        <v>74</v>
      </c>
      <c r="F361" s="7">
        <v>80</v>
      </c>
      <c r="G361" s="7" t="s">
        <v>1148</v>
      </c>
      <c r="H361" s="7"/>
      <c r="I361" s="186" t="str">
        <f>IF(表格1[[#This Row],[中(M)]]="","",IF(表格1[[#This Row],[計分方式]]="4C+1X",SUM(M361:Q361)+LARGE(R361:V361,1)&amp;"@",""))</f>
        <v/>
      </c>
      <c r="J361" s="186" t="str">
        <f>IF(表格1[[#This Row],[中(M)]]="","",IF(表格1[[#This Row],[計分方式]]="4C+2X",SUM(M361:Q361)+LARGE(R361:W361,1)+LARGE(R361:W361,2)&amp;"@",""))</f>
        <v/>
      </c>
      <c r="K361" s="186" t="str">
        <f>IF(表格1[[#This Row],[中(M)]]="","",IF(表格1[[#This Row],[計分方式]]="Best5",LARGE((N361,O361,P361,Q361,R361,S361,T361,U361,V361),1)+LARGE((N361,O361,P361,Q361,R361,S361,T361,U361,V361),2)+LARGE((N361,O361,P361,Q361,R361,S361,T361,U361,V361),3)+LARGE((N361,O361,P361,Q361,R361,S361,T361,U361,V361),4)+LARGE((N361,O361,P361,Q361,R361,S361,T361,U361,V361),5)&amp;"@",""))</f>
        <v/>
      </c>
      <c r="L361" s="186" t="str">
        <f>IF(表格1[[#This Row],[中(M)]]="","",IF(表格1[[#This Row],[計分方式]]="Best6",LARGE((N361,O361,P361,Q361,R361,S361,T361,U361,V361),1)+LARGE((N361,O361,P361,Q361,R361,S361,T361,U361,V361),2)+LARGE((N361,O361,P361,Q361,R361,S361,T361,U361,V361),3)+LARGE((N361,O361,P361,Q361,R361,S361,T361,U361,V361),4)+LARGE((N361,O361,P361,Q361,R361,S361,T361,U361,V361),5)+LARGE((N361,O361,P361,Q361,R361,S361,T361,U361,V361),6)&amp;"@",""))</f>
        <v/>
      </c>
      <c r="M361" s="7">
        <v>16</v>
      </c>
      <c r="N361" s="7"/>
      <c r="O361" s="7"/>
      <c r="P361" s="7"/>
      <c r="Q361" s="7"/>
      <c r="R361" s="7"/>
      <c r="S361" s="7"/>
      <c r="T361" s="7"/>
      <c r="U361" s="7"/>
      <c r="V361" s="7"/>
      <c r="W361" s="186" t="str">
        <f>IF(表格1[[#This Row],[中(LQ)]]="","",IF(表格1[[#This Row],[計分方式]]="4C+1X",SUM(AA361:AE361)+LARGE(AF361:AJ361,1)&amp;"@",""))</f>
        <v/>
      </c>
      <c r="X361" s="186" t="str">
        <f>IF(表格1[[#This Row],[中(LQ)]]="","",IF(表格1[[#This Row],[計分方式]]="4C+2X",SUM(AA361:AE361)+LARGE(AF361:AJ361,1)+LARGE(AF361:AJ361,2)&amp;"@",""))</f>
        <v/>
      </c>
      <c r="Y361" s="186" t="str">
        <f>IF(表格1[[#This Row],[中(LQ)]]="","",IF(表格1[[#This Row],[計分方式]]="Best5",LARGE((AB361,AC361,AD361,AE361,AF361,AG361,AH361,AI361,AJ361),1)+LARGE((AB361,AC361,AD361,AE361,AF361,AG361,AH361,AI361,AJ361),2)+LARGE((AB361,AC361,AD361,AE361,AF361,AG361,AH361,AI361,AJ361),3)+LARGE((AB361,AC361,AD361,AE361,AF361,AG361,AH361,AI361,AJ361),4)+LARGE((AB361,AC361,AD361,AE361,AF361,AG361,AH361,AI361,AJ361),5)&amp;"@",""))</f>
        <v/>
      </c>
      <c r="Z361" s="186" t="str">
        <f>IF(表格1[[#This Row],[中(LQ)]]="","",IF(表格1[[#This Row],[計分方式]]="Best6",LARGE((AB361,AC361,AD361,AE361,AF361,AG361,AH361,AI361,AJ361),1)+LARGE((AB361,AC361,AD361,AE361,AF361,AG361,AH361,AI361,AJ361),2)+LARGE((AB361,AC361,AD361,AE361,AF361,AG361,AH361,AI361,AJ361),3)+LARGE((AB361,AC361,AD361,AE361,AF361,AG361,AH361,AI361,AJ361),4)+LARGE((AB361,AC361,AD361,AE361,AF361,AG361,AH361,AI361,AJ361),5)+LARGE((AB361,AC361,AD361,AE361,AF361,AG361,AH361,AI361,AJ361),6)&amp;"@",""))</f>
        <v/>
      </c>
      <c r="AA361" s="7">
        <v>15</v>
      </c>
      <c r="AB361" s="7"/>
      <c r="AC361" s="7"/>
      <c r="AD361" s="7"/>
      <c r="AE361" s="7"/>
      <c r="AF361" s="7"/>
      <c r="AG361" s="7"/>
      <c r="AH361" s="7"/>
      <c r="AI361" s="7"/>
      <c r="AJ361" s="7"/>
      <c r="AK361" s="52" t="s">
        <v>464</v>
      </c>
    </row>
    <row r="362" spans="1:37" ht="55.25" customHeight="1">
      <c r="A362" s="85" t="s">
        <v>1340</v>
      </c>
      <c r="B362" s="52" t="s">
        <v>53</v>
      </c>
      <c r="C362" s="169" t="s">
        <v>1341</v>
      </c>
      <c r="D362" s="170" t="s">
        <v>1342</v>
      </c>
      <c r="E362" s="190" t="s">
        <v>74</v>
      </c>
      <c r="F362" s="190">
        <v>60</v>
      </c>
      <c r="G362" s="190" t="s">
        <v>1148</v>
      </c>
      <c r="H362" s="190"/>
      <c r="I362" s="186" t="str">
        <f>IF(表格1[[#This Row],[中(M)]]="","",IF(表格1[[#This Row],[計分方式]]="4C+1X",SUM(M362:Q362)+LARGE(R362:V362,1)&amp;"@",""))</f>
        <v/>
      </c>
      <c r="J362" s="186" t="str">
        <f>IF(表格1[[#This Row],[中(M)]]="","",IF(表格1[[#This Row],[計分方式]]="4C+2X",SUM(M362:Q362)+LARGE(R362:W362,1)+LARGE(R362:W362,2)&amp;"@",""))</f>
        <v/>
      </c>
      <c r="K362" s="186" t="str">
        <f>IF(表格1[[#This Row],[中(M)]]="","",IF(表格1[[#This Row],[計分方式]]="Best5",LARGE((N362,O362,P362,Q362,R362,S362,T362,U362,V362),1)+LARGE((N362,O362,P362,Q362,R362,S362,T362,U362,V362),2)+LARGE((N362,O362,P362,Q362,R362,S362,T362,U362,V362),3)+LARGE((N362,O362,P362,Q362,R362,S362,T362,U362,V362),4)+LARGE((N362,O362,P362,Q362,R362,S362,T362,U362,V362),5)&amp;"@",""))</f>
        <v/>
      </c>
      <c r="L362" s="186" t="str">
        <f>IF(表格1[[#This Row],[中(M)]]="","",IF(表格1[[#This Row],[計分方式]]="Best6",LARGE((N362,O362,P362,Q362,R362,S362,T362,U362,V362),1)+LARGE((N362,O362,P362,Q362,R362,S362,T362,U362,V362),2)+LARGE((N362,O362,P362,Q362,R362,S362,T362,U362,V362),3)+LARGE((N362,O362,P362,Q362,R362,S362,T362,U362,V362),4)+LARGE((N362,O362,P362,Q362,R362,S362,T362,U362,V362),5)+LARGE((N362,O362,P362,Q362,R362,S362,T362,U362,V362),6)&amp;"@",""))</f>
        <v/>
      </c>
      <c r="M362" s="190">
        <v>16</v>
      </c>
      <c r="N362" s="190"/>
      <c r="O362" s="190"/>
      <c r="P362" s="190"/>
      <c r="Q362" s="190"/>
      <c r="R362" s="190"/>
      <c r="S362" s="190"/>
      <c r="T362" s="190"/>
      <c r="U362" s="190"/>
      <c r="V362" s="190"/>
      <c r="W362" s="186" t="str">
        <f>IF(表格1[[#This Row],[中(LQ)]]="","",IF(表格1[[#This Row],[計分方式]]="4C+1X",SUM(AA362:AE362)+LARGE(AF362:AJ362,1)&amp;"@",""))</f>
        <v/>
      </c>
      <c r="X362" s="186" t="str">
        <f>IF(表格1[[#This Row],[中(LQ)]]="","",IF(表格1[[#This Row],[計分方式]]="4C+2X",SUM(AA362:AE362)+LARGE(AF362:AJ362,1)+LARGE(AF362:AJ362,2)&amp;"@",""))</f>
        <v/>
      </c>
      <c r="Y362" s="186" t="str">
        <f>IF(表格1[[#This Row],[中(LQ)]]="","",IF(表格1[[#This Row],[計分方式]]="Best5",LARGE((AB362,AC362,AD362,AE362,AF362,AG362,AH362,AI362,AJ362),1)+LARGE((AB362,AC362,AD362,AE362,AF362,AG362,AH362,AI362,AJ362),2)+LARGE((AB362,AC362,AD362,AE362,AF362,AG362,AH362,AI362,AJ362),3)+LARGE((AB362,AC362,AD362,AE362,AF362,AG362,AH362,AI362,AJ362),4)+LARGE((AB362,AC362,AD362,AE362,AF362,AG362,AH362,AI362,AJ362),5)&amp;"@",""))</f>
        <v/>
      </c>
      <c r="Z362" s="186" t="str">
        <f>IF(表格1[[#This Row],[中(LQ)]]="","",IF(表格1[[#This Row],[計分方式]]="Best6",LARGE((AB362,AC362,AD362,AE362,AF362,AG362,AH362,AI362,AJ362),1)+LARGE((AB362,AC362,AD362,AE362,AF362,AG362,AH362,AI362,AJ362),2)+LARGE((AB362,AC362,AD362,AE362,AF362,AG362,AH362,AI362,AJ362),3)+LARGE((AB362,AC362,AD362,AE362,AF362,AG362,AH362,AI362,AJ362),4)+LARGE((AB362,AC362,AD362,AE362,AF362,AG362,AH362,AI362,AJ362),5)+LARGE((AB362,AC362,AD362,AE362,AF362,AG362,AH362,AI362,AJ362),6)&amp;"@",""))</f>
        <v/>
      </c>
      <c r="AA362" s="190">
        <v>15</v>
      </c>
      <c r="AB362" s="190"/>
      <c r="AC362" s="190"/>
      <c r="AD362" s="190"/>
      <c r="AE362" s="190"/>
      <c r="AF362" s="190"/>
      <c r="AG362" s="190"/>
      <c r="AH362" s="190"/>
      <c r="AI362" s="190"/>
      <c r="AJ362" s="190"/>
      <c r="AK362" s="173" t="s">
        <v>1343</v>
      </c>
    </row>
    <row r="363" spans="1:37" ht="55.25" customHeight="1">
      <c r="A363" s="85" t="s">
        <v>1344</v>
      </c>
      <c r="B363" s="52" t="s">
        <v>53</v>
      </c>
      <c r="C363" s="169" t="s">
        <v>1345</v>
      </c>
      <c r="D363" s="170" t="s">
        <v>54</v>
      </c>
      <c r="E363" s="190" t="s">
        <v>73</v>
      </c>
      <c r="F363" s="190">
        <v>385</v>
      </c>
      <c r="G363" s="190" t="s">
        <v>1148</v>
      </c>
      <c r="H363" s="190"/>
      <c r="I363" s="186" t="str">
        <f>IF(表格1[[#This Row],[中(M)]]="","",IF(表格1[[#This Row],[計分方式]]="4C+1X",SUM(M363:Q363)+LARGE(R363:V363,1)&amp;"@",""))</f>
        <v/>
      </c>
      <c r="J363" s="186" t="str">
        <f>IF(表格1[[#This Row],[中(M)]]="","",IF(表格1[[#This Row],[計分方式]]="4C+2X",SUM(M363:Q363)+LARGE(R363:W363,1)+LARGE(R363:W363,2)&amp;"@",""))</f>
        <v/>
      </c>
      <c r="K363" s="186" t="str">
        <f>IF(表格1[[#This Row],[中(M)]]="","",IF(表格1[[#This Row],[計分方式]]="Best5",LARGE((N363,O363,P363,Q363,R363,S363,T363,U363,V363),1)+LARGE((N363,O363,P363,Q363,R363,S363,T363,U363,V363),2)+LARGE((N363,O363,P363,Q363,R363,S363,T363,U363,V363),3)+LARGE((N363,O363,P363,Q363,R363,S363,T363,U363,V363),4)+LARGE((N363,O363,P363,Q363,R363,S363,T363,U363,V363),5)&amp;"@",""))</f>
        <v/>
      </c>
      <c r="L363" s="186" t="str">
        <f>IF(表格1[[#This Row],[中(M)]]="","",IF(表格1[[#This Row],[計分方式]]="Best6",LARGE((N363,O363,P363,Q363,R363,S363,T363,U363,V363),1)+LARGE((N363,O363,P363,Q363,R363,S363,T363,U363,V363),2)+LARGE((N363,O363,P363,Q363,R363,S363,T363,U363,V363),3)+LARGE((N363,O363,P363,Q363,R363,S363,T363,U363,V363),4)+LARGE((N363,O363,P363,Q363,R363,S363,T363,U363,V363),5)+LARGE((N363,O363,P363,Q363,R363,S363,T363,U363,V363),6)&amp;"@",""))</f>
        <v/>
      </c>
      <c r="M363" s="190">
        <v>19</v>
      </c>
      <c r="N363" s="190"/>
      <c r="O363" s="190"/>
      <c r="P363" s="190"/>
      <c r="Q363" s="190"/>
      <c r="R363" s="190"/>
      <c r="S363" s="190"/>
      <c r="T363" s="190"/>
      <c r="U363" s="190"/>
      <c r="V363" s="190"/>
      <c r="W363" s="186" t="str">
        <f>IF(表格1[[#This Row],[中(LQ)]]="","",IF(表格1[[#This Row],[計分方式]]="4C+1X",SUM(AA363:AE363)+LARGE(AF363:AJ363,1)&amp;"@",""))</f>
        <v/>
      </c>
      <c r="X363" s="186" t="str">
        <f>IF(表格1[[#This Row],[中(LQ)]]="","",IF(表格1[[#This Row],[計分方式]]="4C+2X",SUM(AA363:AE363)+LARGE(AF363:AJ363,1)+LARGE(AF363:AJ363,2)&amp;"@",""))</f>
        <v/>
      </c>
      <c r="Y363" s="186" t="str">
        <f>IF(表格1[[#This Row],[中(LQ)]]="","",IF(表格1[[#This Row],[計分方式]]="Best5",LARGE((AB363,AC363,AD363,AE363,AF363,AG363,AH363,AI363,AJ363),1)+LARGE((AB363,AC363,AD363,AE363,AF363,AG363,AH363,AI363,AJ363),2)+LARGE((AB363,AC363,AD363,AE363,AF363,AG363,AH363,AI363,AJ363),3)+LARGE((AB363,AC363,AD363,AE363,AF363,AG363,AH363,AI363,AJ363),4)+LARGE((AB363,AC363,AD363,AE363,AF363,AG363,AH363,AI363,AJ363),5)&amp;"@",""))</f>
        <v/>
      </c>
      <c r="Z363" s="186" t="str">
        <f>IF(表格1[[#This Row],[中(LQ)]]="","",IF(表格1[[#This Row],[計分方式]]="Best6",LARGE((AB363,AC363,AD363,AE363,AF363,AG363,AH363,AI363,AJ363),1)+LARGE((AB363,AC363,AD363,AE363,AF363,AG363,AH363,AI363,AJ363),2)+LARGE((AB363,AC363,AD363,AE363,AF363,AG363,AH363,AI363,AJ363),3)+LARGE((AB363,AC363,AD363,AE363,AF363,AG363,AH363,AI363,AJ363),4)+LARGE((AB363,AC363,AD363,AE363,AF363,AG363,AH363,AI363,AJ363),5)+LARGE((AB363,AC363,AD363,AE363,AF363,AG363,AH363,AI363,AJ363),6)&amp;"@",""))</f>
        <v/>
      </c>
      <c r="AA363" s="190">
        <v>18</v>
      </c>
      <c r="AB363" s="190"/>
      <c r="AC363" s="190"/>
      <c r="AD363" s="190"/>
      <c r="AE363" s="190"/>
      <c r="AF363" s="190"/>
      <c r="AG363" s="190"/>
      <c r="AH363" s="190"/>
      <c r="AI363" s="190"/>
      <c r="AJ363" s="190"/>
      <c r="AK363" s="173" t="s">
        <v>1346</v>
      </c>
    </row>
    <row r="364" spans="1:37" ht="55.25" customHeight="1">
      <c r="A364" s="85" t="s">
        <v>1347</v>
      </c>
      <c r="B364" s="52" t="s">
        <v>53</v>
      </c>
      <c r="C364" s="169" t="s">
        <v>1348</v>
      </c>
      <c r="D364" s="170" t="s">
        <v>1349</v>
      </c>
      <c r="E364" s="190" t="s">
        <v>73</v>
      </c>
      <c r="F364" s="190">
        <v>125</v>
      </c>
      <c r="G364" s="190" t="s">
        <v>1148</v>
      </c>
      <c r="H364" s="190"/>
      <c r="I364" s="186" t="str">
        <f>IF(表格1[[#This Row],[中(M)]]="","",IF(表格1[[#This Row],[計分方式]]="4C+1X",SUM(M364:Q364)+LARGE(R364:V364,1)&amp;"@",""))</f>
        <v/>
      </c>
      <c r="J364" s="186" t="str">
        <f>IF(表格1[[#This Row],[中(M)]]="","",IF(表格1[[#This Row],[計分方式]]="4C+2X",SUM(M364:Q364)+LARGE(R364:W364,1)+LARGE(R364:W364,2)&amp;"@",""))</f>
        <v/>
      </c>
      <c r="K364" s="186" t="str">
        <f>IF(表格1[[#This Row],[中(M)]]="","",IF(表格1[[#This Row],[計分方式]]="Best5",LARGE((N364,O364,P364,Q364,R364,S364,T364,U364,V364),1)+LARGE((N364,O364,P364,Q364,R364,S364,T364,U364,V364),2)+LARGE((N364,O364,P364,Q364,R364,S364,T364,U364,V364),3)+LARGE((N364,O364,P364,Q364,R364,S364,T364,U364,V364),4)+LARGE((N364,O364,P364,Q364,R364,S364,T364,U364,V364),5)&amp;"@",""))</f>
        <v/>
      </c>
      <c r="L364" s="186" t="str">
        <f>IF(表格1[[#This Row],[中(M)]]="","",IF(表格1[[#This Row],[計分方式]]="Best6",LARGE((N364,O364,P364,Q364,R364,S364,T364,U364,V364),1)+LARGE((N364,O364,P364,Q364,R364,S364,T364,U364,V364),2)+LARGE((N364,O364,P364,Q364,R364,S364,T364,U364,V364),3)+LARGE((N364,O364,P364,Q364,R364,S364,T364,U364,V364),4)+LARGE((N364,O364,P364,Q364,R364,S364,T364,U364,V364),5)+LARGE((N364,O364,P364,Q364,R364,S364,T364,U364,V364),6)&amp;"@",""))</f>
        <v/>
      </c>
      <c r="M364" s="190">
        <v>17</v>
      </c>
      <c r="N364" s="190"/>
      <c r="O364" s="190"/>
      <c r="P364" s="190"/>
      <c r="Q364" s="190"/>
      <c r="R364" s="190"/>
      <c r="S364" s="190"/>
      <c r="T364" s="190"/>
      <c r="U364" s="190"/>
      <c r="V364" s="190"/>
      <c r="W364" s="186" t="str">
        <f>IF(表格1[[#This Row],[中(LQ)]]="","",IF(表格1[[#This Row],[計分方式]]="4C+1X",SUM(AA364:AE364)+LARGE(AF364:AJ364,1)&amp;"@",""))</f>
        <v/>
      </c>
      <c r="X364" s="186" t="str">
        <f>IF(表格1[[#This Row],[中(LQ)]]="","",IF(表格1[[#This Row],[計分方式]]="4C+2X",SUM(AA364:AE364)+LARGE(AF364:AJ364,1)+LARGE(AF364:AJ364,2)&amp;"@",""))</f>
        <v/>
      </c>
      <c r="Y364" s="186" t="str">
        <f>IF(表格1[[#This Row],[中(LQ)]]="","",IF(表格1[[#This Row],[計分方式]]="Best5",LARGE((AB364,AC364,AD364,AE364,AF364,AG364,AH364,AI364,AJ364),1)+LARGE((AB364,AC364,AD364,AE364,AF364,AG364,AH364,AI364,AJ364),2)+LARGE((AB364,AC364,AD364,AE364,AF364,AG364,AH364,AI364,AJ364),3)+LARGE((AB364,AC364,AD364,AE364,AF364,AG364,AH364,AI364,AJ364),4)+LARGE((AB364,AC364,AD364,AE364,AF364,AG364,AH364,AI364,AJ364),5)&amp;"@",""))</f>
        <v/>
      </c>
      <c r="Z364" s="186" t="str">
        <f>IF(表格1[[#This Row],[中(LQ)]]="","",IF(表格1[[#This Row],[計分方式]]="Best6",LARGE((AB364,AC364,AD364,AE364,AF364,AG364,AH364,AI364,AJ364),1)+LARGE((AB364,AC364,AD364,AE364,AF364,AG364,AH364,AI364,AJ364),2)+LARGE((AB364,AC364,AD364,AE364,AF364,AG364,AH364,AI364,AJ364),3)+LARGE((AB364,AC364,AD364,AE364,AF364,AG364,AH364,AI364,AJ364),4)+LARGE((AB364,AC364,AD364,AE364,AF364,AG364,AH364,AI364,AJ364),5)+LARGE((AB364,AC364,AD364,AE364,AF364,AG364,AH364,AI364,AJ364),6)&amp;"@",""))</f>
        <v/>
      </c>
      <c r="AA364" s="190">
        <v>16</v>
      </c>
      <c r="AB364" s="190"/>
      <c r="AC364" s="190"/>
      <c r="AD364" s="190"/>
      <c r="AE364" s="190"/>
      <c r="AF364" s="190"/>
      <c r="AG364" s="190"/>
      <c r="AH364" s="190"/>
      <c r="AI364" s="190"/>
      <c r="AJ364" s="190"/>
      <c r="AK364" s="173" t="s">
        <v>1350</v>
      </c>
    </row>
    <row r="365" spans="1:37" ht="55.25" customHeight="1">
      <c r="A365" s="85" t="s">
        <v>1351</v>
      </c>
      <c r="B365" s="52" t="s">
        <v>53</v>
      </c>
      <c r="C365" s="169" t="s">
        <v>1352</v>
      </c>
      <c r="D365" s="170" t="s">
        <v>1353</v>
      </c>
      <c r="E365" s="190" t="s">
        <v>73</v>
      </c>
      <c r="F365" s="190">
        <v>50</v>
      </c>
      <c r="G365" s="190" t="s">
        <v>361</v>
      </c>
      <c r="H365" s="190"/>
      <c r="I365" s="186" t="str">
        <f>IF(表格1[[#This Row],[中(M)]]="","",IF(表格1[[#This Row],[計分方式]]="4C+1X",SUM(M365:Q365)+LARGE(R365:V365,1)&amp;"@",""))</f>
        <v/>
      </c>
      <c r="J365" s="186" t="str">
        <f>IF(表格1[[#This Row],[中(M)]]="","",IF(表格1[[#This Row],[計分方式]]="4C+2X",SUM(M365:Q365)+LARGE(R365:W365,1)+LARGE(R365:W365,2)&amp;"@",""))</f>
        <v/>
      </c>
      <c r="K365" s="186" t="str">
        <f>IF(表格1[[#This Row],[中(M)]]="","",IF(表格1[[#This Row],[計分方式]]="Best5",LARGE((N365,O365,P365,Q365,R365,S365,T365,U365,V365),1)+LARGE((N365,O365,P365,Q365,R365,S365,T365,U365,V365),2)+LARGE((N365,O365,P365,Q365,R365,S365,T365,U365,V365),3)+LARGE((N365,O365,P365,Q365,R365,S365,T365,U365,V365),4)+LARGE((N365,O365,P365,Q365,R365,S365,T365,U365,V365),5)&amp;"@",""))</f>
        <v/>
      </c>
      <c r="L365" s="186" t="str">
        <f>IF(表格1[[#This Row],[中(M)]]="","",IF(表格1[[#This Row],[計分方式]]="Best6",LARGE((N365,O365,P365,Q365,R365,S365,T365,U365,V365),1)+LARGE((N365,O365,P365,Q365,R365,S365,T365,U365,V365),2)+LARGE((N365,O365,P365,Q365,R365,S365,T365,U365,V365),3)+LARGE((N365,O365,P365,Q365,R365,S365,T365,U365,V365),4)+LARGE((N365,O365,P365,Q365,R365,S365,T365,U365,V365),5)+LARGE((N365,O365,P365,Q365,R365,S365,T365,U365,V365),6)&amp;"@",""))</f>
        <v/>
      </c>
      <c r="M365" s="190">
        <v>37</v>
      </c>
      <c r="N365" s="190"/>
      <c r="O365" s="190"/>
      <c r="P365" s="190"/>
      <c r="Q365" s="190"/>
      <c r="R365" s="190"/>
      <c r="S365" s="190"/>
      <c r="T365" s="190"/>
      <c r="U365" s="190"/>
      <c r="V365" s="190"/>
      <c r="W365" s="186" t="str">
        <f>IF(表格1[[#This Row],[中(LQ)]]="","",IF(表格1[[#This Row],[計分方式]]="4C+1X",SUM(AA365:AE365)+LARGE(AF365:AJ365,1)&amp;"@",""))</f>
        <v/>
      </c>
      <c r="X365" s="186" t="str">
        <f>IF(表格1[[#This Row],[中(LQ)]]="","",IF(表格1[[#This Row],[計分方式]]="4C+2X",SUM(AA365:AE365)+LARGE(AF365:AJ365,1)+LARGE(AF365:AJ365,2)&amp;"@",""))</f>
        <v/>
      </c>
      <c r="Y365" s="186" t="str">
        <f>IF(表格1[[#This Row],[中(LQ)]]="","",IF(表格1[[#This Row],[計分方式]]="Best5",LARGE((AB365,AC365,AD365,AE365,AF365,AG365,AH365,AI365,AJ365),1)+LARGE((AB365,AC365,AD365,AE365,AF365,AG365,AH365,AI365,AJ365),2)+LARGE((AB365,AC365,AD365,AE365,AF365,AG365,AH365,AI365,AJ365),3)+LARGE((AB365,AC365,AD365,AE365,AF365,AG365,AH365,AI365,AJ365),4)+LARGE((AB365,AC365,AD365,AE365,AF365,AG365,AH365,AI365,AJ365),5)&amp;"@",""))</f>
        <v/>
      </c>
      <c r="Z365" s="186" t="str">
        <f>IF(表格1[[#This Row],[中(LQ)]]="","",IF(表格1[[#This Row],[計分方式]]="Best6",LARGE((AB365,AC365,AD365,AE365,AF365,AG365,AH365,AI365,AJ365),1)+LARGE((AB365,AC365,AD365,AE365,AF365,AG365,AH365,AI365,AJ365),2)+LARGE((AB365,AC365,AD365,AE365,AF365,AG365,AH365,AI365,AJ365),3)+LARGE((AB365,AC365,AD365,AE365,AF365,AG365,AH365,AI365,AJ365),4)+LARGE((AB365,AC365,AD365,AE365,AF365,AG365,AH365,AI365,AJ365),5)+LARGE((AB365,AC365,AD365,AE365,AF365,AG365,AH365,AI365,AJ365),6)&amp;"@",""))</f>
        <v/>
      </c>
      <c r="AA365" s="190">
        <v>36</v>
      </c>
      <c r="AB365" s="190"/>
      <c r="AC365" s="190"/>
      <c r="AD365" s="190"/>
      <c r="AE365" s="190"/>
      <c r="AF365" s="190"/>
      <c r="AG365" s="190"/>
      <c r="AH365" s="190"/>
      <c r="AI365" s="190"/>
      <c r="AJ365" s="190"/>
      <c r="AK365" s="173" t="s">
        <v>1354</v>
      </c>
    </row>
    <row r="366" spans="1:37" ht="55.25" customHeight="1">
      <c r="A366" s="51" t="s">
        <v>1355</v>
      </c>
      <c r="B366" s="52" t="s">
        <v>53</v>
      </c>
      <c r="C366" s="163" t="s">
        <v>1356</v>
      </c>
      <c r="D366" s="164" t="s">
        <v>1357</v>
      </c>
      <c r="E366" s="186" t="s">
        <v>73</v>
      </c>
      <c r="F366" s="7">
        <v>50</v>
      </c>
      <c r="G366" s="7" t="s">
        <v>1260</v>
      </c>
      <c r="H366" s="7"/>
      <c r="I366" s="186" t="str">
        <f>IF(表格1[[#This Row],[中(M)]]="","",IF(表格1[[#This Row],[計分方式]]="4C+1X",SUM(M366:Q366)+LARGE(R366:V366,1)&amp;"@",""))</f>
        <v/>
      </c>
      <c r="J366" s="186" t="str">
        <f>IF(表格1[[#This Row],[中(M)]]="","",IF(表格1[[#This Row],[計分方式]]="4C+2X",SUM(M366:Q366)+LARGE(R366:W366,1)+LARGE(R366:W366,2)&amp;"@",""))</f>
        <v/>
      </c>
      <c r="K366" s="186" t="str">
        <f>IF(表格1[[#This Row],[中(M)]]="","",IF(表格1[[#This Row],[計分方式]]="Best5",LARGE((N366,O366,P366,Q366,R366,S366,T366,U366,V366),1)+LARGE((N366,O366,P366,Q366,R366,S366,T366,U366,V366),2)+LARGE((N366,O366,P366,Q366,R366,S366,T366,U366,V366),3)+LARGE((N366,O366,P366,Q366,R366,S366,T366,U366,V366),4)+LARGE((N366,O366,P366,Q366,R366,S366,T366,U366,V366),5)&amp;"@",""))</f>
        <v/>
      </c>
      <c r="L366" s="186" t="str">
        <f>IF(表格1[[#This Row],[中(M)]]="","",IF(表格1[[#This Row],[計分方式]]="Best6",LARGE((N366,O366,P366,Q366,R366,S366,T366,U366,V366),1)+LARGE((N366,O366,P366,Q366,R366,S366,T366,U366,V366),2)+LARGE((N366,O366,P366,Q366,R366,S366,T366,U366,V366),3)+LARGE((N366,O366,P366,Q366,R366,S366,T366,U366,V366),4)+LARGE((N366,O366,P366,Q366,R366,S366,T366,U366,V366),5)+LARGE((N366,O366,P366,Q366,R366,S366,T366,U366,V366),6)&amp;"@",""))</f>
        <v/>
      </c>
      <c r="M366" s="7">
        <v>14</v>
      </c>
      <c r="N366" s="7"/>
      <c r="O366" s="7"/>
      <c r="P366" s="7"/>
      <c r="Q366" s="7"/>
      <c r="R366" s="7"/>
      <c r="S366" s="7"/>
      <c r="T366" s="7"/>
      <c r="U366" s="7"/>
      <c r="V366" s="7"/>
      <c r="W366" s="186" t="str">
        <f>IF(表格1[[#This Row],[中(LQ)]]="","",IF(表格1[[#This Row],[計分方式]]="4C+1X",SUM(AA366:AE366)+LARGE(AF366:AJ366,1)&amp;"@",""))</f>
        <v/>
      </c>
      <c r="X366" s="186" t="str">
        <f>IF(表格1[[#This Row],[中(LQ)]]="","",IF(表格1[[#This Row],[計分方式]]="4C+2X",SUM(AA366:AE366)+LARGE(AF366:AJ366,1)+LARGE(AF366:AJ366,2)&amp;"@",""))</f>
        <v/>
      </c>
      <c r="Y366" s="186" t="str">
        <f>IF(表格1[[#This Row],[中(LQ)]]="","",IF(表格1[[#This Row],[計分方式]]="Best5",LARGE((AB366,AC366,AD366,AE366,AF366,AG366,AH366,AI366,AJ366),1)+LARGE((AB366,AC366,AD366,AE366,AF366,AG366,AH366,AI366,AJ366),2)+LARGE((AB366,AC366,AD366,AE366,AF366,AG366,AH366,AI366,AJ366),3)+LARGE((AB366,AC366,AD366,AE366,AF366,AG366,AH366,AI366,AJ366),4)+LARGE((AB366,AC366,AD366,AE366,AF366,AG366,AH366,AI366,AJ366),5)&amp;"@",""))</f>
        <v/>
      </c>
      <c r="Z366" s="186" t="str">
        <f>IF(表格1[[#This Row],[中(LQ)]]="","",IF(表格1[[#This Row],[計分方式]]="Best6",LARGE((AB366,AC366,AD366,AE366,AF366,AG366,AH366,AI366,AJ366),1)+LARGE((AB366,AC366,AD366,AE366,AF366,AG366,AH366,AI366,AJ366),2)+LARGE((AB366,AC366,AD366,AE366,AF366,AG366,AH366,AI366,AJ366),3)+LARGE((AB366,AC366,AD366,AE366,AF366,AG366,AH366,AI366,AJ366),4)+LARGE((AB366,AC366,AD366,AE366,AF366,AG366,AH366,AI366,AJ366),5)+LARGE((AB366,AC366,AD366,AE366,AF366,AG366,AH366,AI366,AJ366),6)&amp;"@",""))</f>
        <v/>
      </c>
      <c r="AA366" s="7">
        <v>14</v>
      </c>
      <c r="AB366" s="7"/>
      <c r="AC366" s="7"/>
      <c r="AD366" s="7"/>
      <c r="AE366" s="7"/>
      <c r="AF366" s="7"/>
      <c r="AG366" s="7"/>
      <c r="AH366" s="7"/>
      <c r="AI366" s="7"/>
      <c r="AJ366" s="7"/>
      <c r="AK366" s="52"/>
    </row>
    <row r="367" spans="1:37" s="180" customFormat="1" ht="55.25" customHeight="1">
      <c r="A367" s="72" t="s">
        <v>1560</v>
      </c>
      <c r="B367" s="155" t="s">
        <v>53</v>
      </c>
      <c r="C367" s="156" t="s">
        <v>1561</v>
      </c>
      <c r="D367" s="157" t="s">
        <v>1562</v>
      </c>
      <c r="E367" s="191" t="s">
        <v>73</v>
      </c>
      <c r="F367" s="187">
        <v>60</v>
      </c>
      <c r="G367" s="187" t="s">
        <v>1624</v>
      </c>
      <c r="H367" s="187"/>
      <c r="I367" s="187" t="str">
        <f>IF(表格1[[#This Row],[中(M)]]="","",IF(表格1[[#This Row],[計分方式]]="4C+1X",SUM(M367:Q367)+LARGE(R367:V367,1)&amp;"@",""))</f>
        <v/>
      </c>
      <c r="J367" s="187" t="str">
        <f>IF(表格1[[#This Row],[中(M)]]="","",IF(表格1[[#This Row],[計分方式]]="4C+2X",SUM(M367:Q367)+LARGE(R367:W367,1)+LARGE(R367:W367,2)&amp;"@",""))</f>
        <v/>
      </c>
      <c r="K367" s="187" t="str">
        <f>IF(表格1[[#This Row],[中(M)]]="","",IF(表格1[[#This Row],[計分方式]]="Best5",LARGE((N367,O367,P367,Q367,R367,S367,T367,U367,V367),1)+LARGE((N367,O367,P367,Q367,R367,S367,T367,U367,V367),2)+LARGE((N367,O367,P367,Q367,R367,S367,T367,U367,V367),3)+LARGE((N367,O367,P367,Q367,R367,S367,T367,U367,V367),4)+LARGE((N367,O367,P367,Q367,R367,S367,T367,U367,V367),5)&amp;"@",""))</f>
        <v/>
      </c>
      <c r="L367" s="187" t="str">
        <f>IF(表格1[[#This Row],[中(M)]]="","",IF(表格1[[#This Row],[計分方式]]="Best6",LARGE((N367,O367,P367,Q367,R367,S367,T367,U367,V367),1)+LARGE((N367,O367,P367,Q367,R367,S367,T367,U367,V367),2)+LARGE((N367,O367,P367,Q367,R367,S367,T367,U367,V367),3)+LARGE((N367,O367,P367,Q367,R367,S367,T367,U367,V367),4)+LARGE((N367,O367,P367,Q367,R367,S367,T367,U367,V367),5)+LARGE((N367,O367,P367,Q367,R367,S367,T367,U367,V367),6)&amp;"@",""))</f>
        <v/>
      </c>
      <c r="M367" s="187"/>
      <c r="N367" s="187"/>
      <c r="O367" s="187"/>
      <c r="P367" s="187"/>
      <c r="Q367" s="187"/>
      <c r="R367" s="187"/>
      <c r="S367" s="187"/>
      <c r="T367" s="187"/>
      <c r="U367" s="187"/>
      <c r="V367" s="187"/>
      <c r="W367" s="187" t="str">
        <f>IF(表格1[[#This Row],[中(LQ)]]="","",IF(表格1[[#This Row],[計分方式]]="4C+1X",SUM(AA367:AE367)+LARGE(AF367:AJ367,1)&amp;"@",""))</f>
        <v/>
      </c>
      <c r="X367" s="187" t="str">
        <f>IF(表格1[[#This Row],[中(LQ)]]="","",IF(表格1[[#This Row],[計分方式]]="4C+2X",SUM(AA367:AE367)+LARGE(AF367:AJ367,1)+LARGE(AF367:AJ367,2)&amp;"@",""))</f>
        <v/>
      </c>
      <c r="Y367" s="187" t="str">
        <f>IF(表格1[[#This Row],[中(LQ)]]="","",IF(表格1[[#This Row],[計分方式]]="Best5",LARGE((AB367,AC367,AD367,AE367,AF367,AG367,AH367,AI367,AJ367),1)+LARGE((AB367,AC367,AD367,AE367,AF367,AG367,AH367,AI367,AJ367),2)+LARGE((AB367,AC367,AD367,AE367,AF367,AG367,AH367,AI367,AJ367),3)+LARGE((AB367,AC367,AD367,AE367,AF367,AG367,AH367,AI367,AJ367),4)+LARGE((AB367,AC367,AD367,AE367,AF367,AG367,AH367,AI367,AJ367),5)&amp;"@",""))</f>
        <v/>
      </c>
      <c r="Z367" s="187" t="str">
        <f>IF(表格1[[#This Row],[中(LQ)]]="","",IF(表格1[[#This Row],[計分方式]]="Best6",LARGE((AB367,AC367,AD367,AE367,AF367,AG367,AH367,AI367,AJ367),1)+LARGE((AB367,AC367,AD367,AE367,AF367,AG367,AH367,AI367,AJ367),2)+LARGE((AB367,AC367,AD367,AE367,AF367,AG367,AH367,AI367,AJ367),3)+LARGE((AB367,AC367,AD367,AE367,AF367,AG367,AH367,AI367,AJ367),4)+LARGE((AB367,AC367,AD367,AE367,AF367,AG367,AH367,AI367,AJ367),5)+LARGE((AB367,AC367,AD367,AE367,AF367,AG367,AH367,AI367,AJ367),6)&amp;"@",""))</f>
        <v/>
      </c>
      <c r="AA367" s="187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55" t="s">
        <v>1728</v>
      </c>
    </row>
    <row r="368" spans="1:37" ht="55.25" customHeight="1">
      <c r="A368" s="85" t="s">
        <v>1358</v>
      </c>
      <c r="B368" s="52" t="s">
        <v>53</v>
      </c>
      <c r="C368" s="169" t="s">
        <v>1563</v>
      </c>
      <c r="D368" s="170" t="s">
        <v>1564</v>
      </c>
      <c r="E368" s="190" t="s">
        <v>74</v>
      </c>
      <c r="F368" s="190">
        <v>30</v>
      </c>
      <c r="G368" s="190" t="s">
        <v>1148</v>
      </c>
      <c r="H368" s="190"/>
      <c r="I368" s="186" t="str">
        <f>IF(表格1[[#This Row],[中(M)]]="","",IF(表格1[[#This Row],[計分方式]]="4C+1X",SUM(M368:Q368)+LARGE(R368:V368,1)&amp;"@",""))</f>
        <v/>
      </c>
      <c r="J368" s="186" t="str">
        <f>IF(表格1[[#This Row],[中(M)]]="","",IF(表格1[[#This Row],[計分方式]]="4C+2X",SUM(M368:Q368)+LARGE(R368:W368,1)+LARGE(R368:W368,2)&amp;"@",""))</f>
        <v/>
      </c>
      <c r="K368" s="186" t="str">
        <f>IF(表格1[[#This Row],[中(M)]]="","",IF(表格1[[#This Row],[計分方式]]="Best5",LARGE((N368,O368,P368,Q368,R368,S368,T368,U368,V368),1)+LARGE((N368,O368,P368,Q368,R368,S368,T368,U368,V368),2)+LARGE((N368,O368,P368,Q368,R368,S368,T368,U368,V368),3)+LARGE((N368,O368,P368,Q368,R368,S368,T368,U368,V368),4)+LARGE((N368,O368,P368,Q368,R368,S368,T368,U368,V368),5)&amp;"@",""))</f>
        <v/>
      </c>
      <c r="L368" s="186" t="str">
        <f>IF(表格1[[#This Row],[中(M)]]="","",IF(表格1[[#This Row],[計分方式]]="Best6",LARGE((N368,O368,P368,Q368,R368,S368,T368,U368,V368),1)+LARGE((N368,O368,P368,Q368,R368,S368,T368,U368,V368),2)+LARGE((N368,O368,P368,Q368,R368,S368,T368,U368,V368),3)+LARGE((N368,O368,P368,Q368,R368,S368,T368,U368,V368),4)+LARGE((N368,O368,P368,Q368,R368,S368,T368,U368,V368),5)+LARGE((N368,O368,P368,Q368,R368,S368,T368,U368,V368),6)&amp;"@",""))</f>
        <v/>
      </c>
      <c r="M368" s="190">
        <v>16</v>
      </c>
      <c r="N368" s="190"/>
      <c r="O368" s="190"/>
      <c r="P368" s="190"/>
      <c r="Q368" s="190"/>
      <c r="R368" s="190"/>
      <c r="S368" s="190"/>
      <c r="T368" s="190"/>
      <c r="U368" s="190"/>
      <c r="V368" s="190"/>
      <c r="W368" s="186" t="str">
        <f>IF(表格1[[#This Row],[中(LQ)]]="","",IF(表格1[[#This Row],[計分方式]]="4C+1X",SUM(AA368:AE368)+LARGE(AF368:AJ368,1)&amp;"@",""))</f>
        <v/>
      </c>
      <c r="X368" s="186" t="str">
        <f>IF(表格1[[#This Row],[中(LQ)]]="","",IF(表格1[[#This Row],[計分方式]]="4C+2X",SUM(AA368:AE368)+LARGE(AF368:AJ368,1)+LARGE(AF368:AJ368,2)&amp;"@",""))</f>
        <v/>
      </c>
      <c r="Y368" s="186" t="str">
        <f>IF(表格1[[#This Row],[中(LQ)]]="","",IF(表格1[[#This Row],[計分方式]]="Best5",LARGE((AB368,AC368,AD368,AE368,AF368,AG368,AH368,AI368,AJ368),1)+LARGE((AB368,AC368,AD368,AE368,AF368,AG368,AH368,AI368,AJ368),2)+LARGE((AB368,AC368,AD368,AE368,AF368,AG368,AH368,AI368,AJ368),3)+LARGE((AB368,AC368,AD368,AE368,AF368,AG368,AH368,AI368,AJ368),4)+LARGE((AB368,AC368,AD368,AE368,AF368,AG368,AH368,AI368,AJ368),5)&amp;"@",""))</f>
        <v/>
      </c>
      <c r="Z368" s="186" t="str">
        <f>IF(表格1[[#This Row],[中(LQ)]]="","",IF(表格1[[#This Row],[計分方式]]="Best6",LARGE((AB368,AC368,AD368,AE368,AF368,AG368,AH368,AI368,AJ368),1)+LARGE((AB368,AC368,AD368,AE368,AF368,AG368,AH368,AI368,AJ368),2)+LARGE((AB368,AC368,AD368,AE368,AF368,AG368,AH368,AI368,AJ368),3)+LARGE((AB368,AC368,AD368,AE368,AF368,AG368,AH368,AI368,AJ368),4)+LARGE((AB368,AC368,AD368,AE368,AF368,AG368,AH368,AI368,AJ368),5)+LARGE((AB368,AC368,AD368,AE368,AF368,AG368,AH368,AI368,AJ368),6)&amp;"@",""))</f>
        <v/>
      </c>
      <c r="AA368" s="190">
        <v>15</v>
      </c>
      <c r="AB368" s="190"/>
      <c r="AC368" s="190"/>
      <c r="AD368" s="190"/>
      <c r="AE368" s="190"/>
      <c r="AF368" s="190"/>
      <c r="AG368" s="190"/>
      <c r="AH368" s="190"/>
      <c r="AI368" s="190"/>
      <c r="AJ368" s="190"/>
      <c r="AK368" s="173" t="s">
        <v>76</v>
      </c>
    </row>
    <row r="369" spans="1:37" ht="55.25" customHeight="1">
      <c r="A369" s="85" t="s">
        <v>1361</v>
      </c>
      <c r="B369" s="52" t="s">
        <v>53</v>
      </c>
      <c r="C369" s="169" t="s">
        <v>1362</v>
      </c>
      <c r="D369" s="170" t="s">
        <v>1363</v>
      </c>
      <c r="E369" s="190" t="s">
        <v>143</v>
      </c>
      <c r="F369" s="190">
        <v>55</v>
      </c>
      <c r="G369" s="190" t="s">
        <v>1148</v>
      </c>
      <c r="H369" s="190"/>
      <c r="I369" s="186" t="str">
        <f>IF(表格1[[#This Row],[中(M)]]="","",IF(表格1[[#This Row],[計分方式]]="4C+1X",SUM(M369:Q369)+LARGE(R369:V369,1)&amp;"@",""))</f>
        <v/>
      </c>
      <c r="J369" s="186" t="str">
        <f>IF(表格1[[#This Row],[中(M)]]="","",IF(表格1[[#This Row],[計分方式]]="4C+2X",SUM(M369:Q369)+LARGE(R369:W369,1)+LARGE(R369:W369,2)&amp;"@",""))</f>
        <v/>
      </c>
      <c r="K369" s="186" t="str">
        <f>IF(表格1[[#This Row],[中(M)]]="","",IF(表格1[[#This Row],[計分方式]]="Best5",LARGE((N369,O369,P369,Q369,R369,S369,T369,U369,V369),1)+LARGE((N369,O369,P369,Q369,R369,S369,T369,U369,V369),2)+LARGE((N369,O369,P369,Q369,R369,S369,T369,U369,V369),3)+LARGE((N369,O369,P369,Q369,R369,S369,T369,U369,V369),4)+LARGE((N369,O369,P369,Q369,R369,S369,T369,U369,V369),5)&amp;"@",""))</f>
        <v/>
      </c>
      <c r="L369" s="186" t="str">
        <f>IF(表格1[[#This Row],[中(M)]]="","",IF(表格1[[#This Row],[計分方式]]="Best6",LARGE((N369,O369,P369,Q369,R369,S369,T369,U369,V369),1)+LARGE((N369,O369,P369,Q369,R369,S369,T369,U369,V369),2)+LARGE((N369,O369,P369,Q369,R369,S369,T369,U369,V369),3)+LARGE((N369,O369,P369,Q369,R369,S369,T369,U369,V369),4)+LARGE((N369,O369,P369,Q369,R369,S369,T369,U369,V369),5)+LARGE((N369,O369,P369,Q369,R369,S369,T369,U369,V369),6)&amp;"@",""))</f>
        <v/>
      </c>
      <c r="M369" s="190">
        <v>16</v>
      </c>
      <c r="N369" s="190"/>
      <c r="O369" s="190"/>
      <c r="P369" s="190"/>
      <c r="Q369" s="190"/>
      <c r="R369" s="190"/>
      <c r="S369" s="190"/>
      <c r="T369" s="190"/>
      <c r="U369" s="190"/>
      <c r="V369" s="190"/>
      <c r="W369" s="186" t="str">
        <f>IF(表格1[[#This Row],[中(LQ)]]="","",IF(表格1[[#This Row],[計分方式]]="4C+1X",SUM(AA369:AE369)+LARGE(AF369:AJ369,1)&amp;"@",""))</f>
        <v/>
      </c>
      <c r="X369" s="186" t="str">
        <f>IF(表格1[[#This Row],[中(LQ)]]="","",IF(表格1[[#This Row],[計分方式]]="4C+2X",SUM(AA369:AE369)+LARGE(AF369:AJ369,1)+LARGE(AF369:AJ369,2)&amp;"@",""))</f>
        <v/>
      </c>
      <c r="Y369" s="186" t="str">
        <f>IF(表格1[[#This Row],[中(LQ)]]="","",IF(表格1[[#This Row],[計分方式]]="Best5",LARGE((AB369,AC369,AD369,AE369,AF369,AG369,AH369,AI369,AJ369),1)+LARGE((AB369,AC369,AD369,AE369,AF369,AG369,AH369,AI369,AJ369),2)+LARGE((AB369,AC369,AD369,AE369,AF369,AG369,AH369,AI369,AJ369),3)+LARGE((AB369,AC369,AD369,AE369,AF369,AG369,AH369,AI369,AJ369),4)+LARGE((AB369,AC369,AD369,AE369,AF369,AG369,AH369,AI369,AJ369),5)&amp;"@",""))</f>
        <v/>
      </c>
      <c r="Z369" s="186" t="str">
        <f>IF(表格1[[#This Row],[中(LQ)]]="","",IF(表格1[[#This Row],[計分方式]]="Best6",LARGE((AB369,AC369,AD369,AE369,AF369,AG369,AH369,AI369,AJ369),1)+LARGE((AB369,AC369,AD369,AE369,AF369,AG369,AH369,AI369,AJ369),2)+LARGE((AB369,AC369,AD369,AE369,AF369,AG369,AH369,AI369,AJ369),3)+LARGE((AB369,AC369,AD369,AE369,AF369,AG369,AH369,AI369,AJ369),4)+LARGE((AB369,AC369,AD369,AE369,AF369,AG369,AH369,AI369,AJ369),5)+LARGE((AB369,AC369,AD369,AE369,AF369,AG369,AH369,AI369,AJ369),6)&amp;"@",""))</f>
        <v/>
      </c>
      <c r="AA369" s="190">
        <v>15</v>
      </c>
      <c r="AB369" s="190"/>
      <c r="AC369" s="190"/>
      <c r="AD369" s="190"/>
      <c r="AE369" s="190"/>
      <c r="AF369" s="190"/>
      <c r="AG369" s="190"/>
      <c r="AH369" s="190"/>
      <c r="AI369" s="190"/>
      <c r="AJ369" s="190"/>
      <c r="AK369" s="173"/>
    </row>
    <row r="370" spans="1:37" ht="55.25" customHeight="1">
      <c r="A370" s="51" t="s">
        <v>1364</v>
      </c>
      <c r="B370" s="52" t="s">
        <v>53</v>
      </c>
      <c r="C370" s="52" t="s">
        <v>1365</v>
      </c>
      <c r="D370" s="160" t="s">
        <v>1366</v>
      </c>
      <c r="E370" s="7" t="s">
        <v>143</v>
      </c>
      <c r="F370" s="7">
        <v>25</v>
      </c>
      <c r="G370" s="7" t="s">
        <v>1148</v>
      </c>
      <c r="H370" s="7"/>
      <c r="I370" s="186" t="str">
        <f>IF(表格1[[#This Row],[中(M)]]="","",IF(表格1[[#This Row],[計分方式]]="4C+1X",SUM(M370:Q370)+LARGE(R370:V370,1)&amp;"@",""))</f>
        <v/>
      </c>
      <c r="J370" s="186" t="str">
        <f>IF(表格1[[#This Row],[中(M)]]="","",IF(表格1[[#This Row],[計分方式]]="4C+2X",SUM(M370:Q370)+LARGE(R370:W370,1)+LARGE(R370:W370,2)&amp;"@",""))</f>
        <v/>
      </c>
      <c r="K370" s="186" t="str">
        <f>IF(表格1[[#This Row],[中(M)]]="","",IF(表格1[[#This Row],[計分方式]]="Best5",LARGE((N370,O370,P370,Q370,R370,S370,T370,U370,V370),1)+LARGE((N370,O370,P370,Q370,R370,S370,T370,U370,V370),2)+LARGE((N370,O370,P370,Q370,R370,S370,T370,U370,V370),3)+LARGE((N370,O370,P370,Q370,R370,S370,T370,U370,V370),4)+LARGE((N370,O370,P370,Q370,R370,S370,T370,U370,V370),5)&amp;"@",""))</f>
        <v/>
      </c>
      <c r="L370" s="186" t="str">
        <f>IF(表格1[[#This Row],[中(M)]]="","",IF(表格1[[#This Row],[計分方式]]="Best6",LARGE((N370,O370,P370,Q370,R370,S370,T370,U370,V370),1)+LARGE((N370,O370,P370,Q370,R370,S370,T370,U370,V370),2)+LARGE((N370,O370,P370,Q370,R370,S370,T370,U370,V370),3)+LARGE((N370,O370,P370,Q370,R370,S370,T370,U370,V370),4)+LARGE((N370,O370,P370,Q370,R370,S370,T370,U370,V370),5)+LARGE((N370,O370,P370,Q370,R370,S370,T370,U370,V370),6)&amp;"@",""))</f>
        <v/>
      </c>
      <c r="M370" s="7">
        <v>16</v>
      </c>
      <c r="N370" s="7"/>
      <c r="O370" s="7"/>
      <c r="P370" s="7"/>
      <c r="Q370" s="7"/>
      <c r="R370" s="7"/>
      <c r="S370" s="7"/>
      <c r="T370" s="7"/>
      <c r="U370" s="7"/>
      <c r="V370" s="7"/>
      <c r="W370" s="186" t="str">
        <f>IF(表格1[[#This Row],[中(LQ)]]="","",IF(表格1[[#This Row],[計分方式]]="4C+1X",SUM(AA370:AE370)+LARGE(AF370:AJ370,1)&amp;"@",""))</f>
        <v/>
      </c>
      <c r="X370" s="186" t="str">
        <f>IF(表格1[[#This Row],[中(LQ)]]="","",IF(表格1[[#This Row],[計分方式]]="4C+2X",SUM(AA370:AE370)+LARGE(AF370:AJ370,1)+LARGE(AF370:AJ370,2)&amp;"@",""))</f>
        <v/>
      </c>
      <c r="Y370" s="186" t="str">
        <f>IF(表格1[[#This Row],[中(LQ)]]="","",IF(表格1[[#This Row],[計分方式]]="Best5",LARGE((AB370,AC370,AD370,AE370,AF370,AG370,AH370,AI370,AJ370),1)+LARGE((AB370,AC370,AD370,AE370,AF370,AG370,AH370,AI370,AJ370),2)+LARGE((AB370,AC370,AD370,AE370,AF370,AG370,AH370,AI370,AJ370),3)+LARGE((AB370,AC370,AD370,AE370,AF370,AG370,AH370,AI370,AJ370),4)+LARGE((AB370,AC370,AD370,AE370,AF370,AG370,AH370,AI370,AJ370),5)&amp;"@",""))</f>
        <v/>
      </c>
      <c r="Z370" s="186" t="str">
        <f>IF(表格1[[#This Row],[中(LQ)]]="","",IF(表格1[[#This Row],[計分方式]]="Best6",LARGE((AB370,AC370,AD370,AE370,AF370,AG370,AH370,AI370,AJ370),1)+LARGE((AB370,AC370,AD370,AE370,AF370,AG370,AH370,AI370,AJ370),2)+LARGE((AB370,AC370,AD370,AE370,AF370,AG370,AH370,AI370,AJ370),3)+LARGE((AB370,AC370,AD370,AE370,AF370,AG370,AH370,AI370,AJ370),4)+LARGE((AB370,AC370,AD370,AE370,AF370,AG370,AH370,AI370,AJ370),5)+LARGE((AB370,AC370,AD370,AE370,AF370,AG370,AH370,AI370,AJ370),6)&amp;"@",""))</f>
        <v/>
      </c>
      <c r="AA370" s="7">
        <v>15</v>
      </c>
      <c r="AB370" s="7"/>
      <c r="AC370" s="7"/>
      <c r="AD370" s="7"/>
      <c r="AE370" s="7"/>
      <c r="AF370" s="7"/>
      <c r="AG370" s="7"/>
      <c r="AH370" s="7"/>
      <c r="AI370" s="7"/>
      <c r="AJ370" s="7"/>
      <c r="AK370" s="161"/>
    </row>
    <row r="371" spans="1:37" s="178" customFormat="1" ht="55.25" customHeight="1">
      <c r="A371" s="86" t="s">
        <v>1367</v>
      </c>
      <c r="B371" s="53" t="s">
        <v>53</v>
      </c>
      <c r="C371" s="87" t="s">
        <v>1368</v>
      </c>
      <c r="D371" s="88" t="s">
        <v>1369</v>
      </c>
      <c r="E371" s="197" t="s">
        <v>74</v>
      </c>
      <c r="F371" s="197">
        <v>60</v>
      </c>
      <c r="G371" s="197" t="s">
        <v>1148</v>
      </c>
      <c r="H371" s="197"/>
      <c r="I371" s="189" t="str">
        <f>IF(表格1[[#This Row],[中(M)]]="","",IF(表格1[[#This Row],[計分方式]]="4C+1X",SUM(M371:Q371)+LARGE(R371:V371,1)&amp;"@",""))</f>
        <v/>
      </c>
      <c r="J371" s="189" t="str">
        <f>IF(表格1[[#This Row],[中(M)]]="","",IF(表格1[[#This Row],[計分方式]]="4C+2X",SUM(M371:Q371)+LARGE(R371:W371,1)+LARGE(R371:W371,2)&amp;"@",""))</f>
        <v/>
      </c>
      <c r="K371" s="189" t="str">
        <f>IF(表格1[[#This Row],[中(M)]]="","",IF(表格1[[#This Row],[計分方式]]="Best5",LARGE((N371,O371,P371,Q371,R371,S371,T371,U371,V371),1)+LARGE((N371,O371,P371,Q371,R371,S371,T371,U371,V371),2)+LARGE((N371,O371,P371,Q371,R371,S371,T371,U371,V371),3)+LARGE((N371,O371,P371,Q371,R371,S371,T371,U371,V371),4)+LARGE((N371,O371,P371,Q371,R371,S371,T371,U371,V371),5)&amp;"@",""))</f>
        <v/>
      </c>
      <c r="L371" s="189" t="str">
        <f>IF(表格1[[#This Row],[中(M)]]="","",IF(表格1[[#This Row],[計分方式]]="Best6",LARGE((N371,O371,P371,Q371,R371,S371,T371,U371,V371),1)+LARGE((N371,O371,P371,Q371,R371,S371,T371,U371,V371),2)+LARGE((N371,O371,P371,Q371,R371,S371,T371,U371,V371),3)+LARGE((N371,O371,P371,Q371,R371,S371,T371,U371,V371),4)+LARGE((N371,O371,P371,Q371,R371,S371,T371,U371,V371),5)+LARGE((N371,O371,P371,Q371,R371,S371,T371,U371,V371),6)&amp;"@",""))</f>
        <v/>
      </c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89" t="str">
        <f>IF(表格1[[#This Row],[中(LQ)]]="","",IF(表格1[[#This Row],[計分方式]]="4C+1X",SUM(AA371:AE371)+LARGE(AF371:AJ371,1)&amp;"@",""))</f>
        <v/>
      </c>
      <c r="X371" s="189" t="str">
        <f>IF(表格1[[#This Row],[中(LQ)]]="","",IF(表格1[[#This Row],[計分方式]]="4C+2X",SUM(AA371:AE371)+LARGE(AF371:AJ371,1)+LARGE(AF371:AJ371,2)&amp;"@",""))</f>
        <v/>
      </c>
      <c r="Y371" s="189" t="str">
        <f>IF(表格1[[#This Row],[中(LQ)]]="","",IF(表格1[[#This Row],[計分方式]]="Best5",LARGE((AB371,AC371,AD371,AE371,AF371,AG371,AH371,AI371,AJ371),1)+LARGE((AB371,AC371,AD371,AE371,AF371,AG371,AH371,AI371,AJ371),2)+LARGE((AB371,AC371,AD371,AE371,AF371,AG371,AH371,AI371,AJ371),3)+LARGE((AB371,AC371,AD371,AE371,AF371,AG371,AH371,AI371,AJ371),4)+LARGE((AB371,AC371,AD371,AE371,AF371,AG371,AH371,AI371,AJ371),5)&amp;"@",""))</f>
        <v/>
      </c>
      <c r="Z371" s="189" t="str">
        <f>IF(表格1[[#This Row],[中(LQ)]]="","",IF(表格1[[#This Row],[計分方式]]="Best6",LARGE((AB371,AC371,AD371,AE371,AF371,AG371,AH371,AI371,AJ371),1)+LARGE((AB371,AC371,AD371,AE371,AF371,AG371,AH371,AI371,AJ371),2)+LARGE((AB371,AC371,AD371,AE371,AF371,AG371,AH371,AI371,AJ371),3)+LARGE((AB371,AC371,AD371,AE371,AF371,AG371,AH371,AI371,AJ371),4)+LARGE((AB371,AC371,AD371,AE371,AF371,AG371,AH371,AI371,AJ371),5)+LARGE((AB371,AC371,AD371,AE371,AF371,AG371,AH371,AI371,AJ371),6)&amp;"@",""))</f>
        <v/>
      </c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87" t="s">
        <v>464</v>
      </c>
    </row>
    <row r="372" spans="1:37" s="181" customFormat="1" ht="55.25" customHeight="1">
      <c r="A372" s="73" t="s">
        <v>1567</v>
      </c>
      <c r="B372" s="154" t="s">
        <v>53</v>
      </c>
      <c r="C372" s="159" t="s">
        <v>1568</v>
      </c>
      <c r="D372" s="158" t="s">
        <v>1569</v>
      </c>
      <c r="E372" s="204" t="s">
        <v>143</v>
      </c>
      <c r="F372" s="198">
        <v>40</v>
      </c>
      <c r="G372" s="198" t="s">
        <v>1273</v>
      </c>
      <c r="H372" s="198"/>
      <c r="I372" s="198" t="str">
        <f>IF(表格1[[#This Row],[中(M)]]="","",IF(表格1[[#This Row],[計分方式]]="4C+1X",SUM(M372:Q372)+LARGE(R372:V372,1)&amp;"@",""))</f>
        <v/>
      </c>
      <c r="J372" s="198" t="str">
        <f>IF(表格1[[#This Row],[中(M)]]="","",IF(表格1[[#This Row],[計分方式]]="4C+2X",SUM(M372:Q372)+LARGE(R372:W372,1)+LARGE(R372:W372,2)&amp;"@",""))</f>
        <v/>
      </c>
      <c r="K372" s="198" t="str">
        <f>IF(表格1[[#This Row],[中(M)]]="","",IF(表格1[[#This Row],[計分方式]]="Best5",LARGE((N372,O372,P372,Q372,R372,S372,T372,U372,V372),1)+LARGE((N372,O372,P372,Q372,R372,S372,T372,U372,V372),2)+LARGE((N372,O372,P372,Q372,R372,S372,T372,U372,V372),3)+LARGE((N372,O372,P372,Q372,R372,S372,T372,U372,V372),4)+LARGE((N372,O372,P372,Q372,R372,S372,T372,U372,V372),5)&amp;"@",""))</f>
        <v/>
      </c>
      <c r="L372" s="198" t="str">
        <f>IF(表格1[[#This Row],[中(M)]]="","",IF(表格1[[#This Row],[計分方式]]="Best6",LARGE((N372,O372,P372,Q372,R372,S372,T372,U372,V372),1)+LARGE((N372,O372,P372,Q372,R372,S372,T372,U372,V372),2)+LARGE((N372,O372,P372,Q372,R372,S372,T372,U372,V372),3)+LARGE((N372,O372,P372,Q372,R372,S372,T372,U372,V372),4)+LARGE((N372,O372,P372,Q372,R372,S372,T372,U372,V372),5)+LARGE((N372,O372,P372,Q372,R372,S372,T372,U372,V372),6)&amp;"@",""))</f>
        <v/>
      </c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 t="str">
        <f>IF(表格1[[#This Row],[中(LQ)]]="","",IF(表格1[[#This Row],[計分方式]]="4C+1X",SUM(AA372:AE372)+LARGE(AF372:AJ372,1)&amp;"@",""))</f>
        <v/>
      </c>
      <c r="X372" s="198" t="str">
        <f>IF(表格1[[#This Row],[中(LQ)]]="","",IF(表格1[[#This Row],[計分方式]]="4C+2X",SUM(AA372:AE372)+LARGE(AF372:AJ372,1)+LARGE(AF372:AJ372,2)&amp;"@",""))</f>
        <v/>
      </c>
      <c r="Y372" s="198" t="str">
        <f>IF(表格1[[#This Row],[中(LQ)]]="","",IF(表格1[[#This Row],[計分方式]]="Best5",LARGE((AB372,AC372,AD372,AE372,AF372,AG372,AH372,AI372,AJ372),1)+LARGE((AB372,AC372,AD372,AE372,AF372,AG372,AH372,AI372,AJ372),2)+LARGE((AB372,AC372,AD372,AE372,AF372,AG372,AH372,AI372,AJ372),3)+LARGE((AB372,AC372,AD372,AE372,AF372,AG372,AH372,AI372,AJ372),4)+LARGE((AB372,AC372,AD372,AE372,AF372,AG372,AH372,AI372,AJ372),5)&amp;"@",""))</f>
        <v/>
      </c>
      <c r="Z372" s="198" t="str">
        <f>IF(表格1[[#This Row],[中(LQ)]]="","",IF(表格1[[#This Row],[計分方式]]="Best6",LARGE((AB372,AC372,AD372,AE372,AF372,AG372,AH372,AI372,AJ372),1)+LARGE((AB372,AC372,AD372,AE372,AF372,AG372,AH372,AI372,AJ372),2)+LARGE((AB372,AC372,AD372,AE372,AF372,AG372,AH372,AI372,AJ372),3)+LARGE((AB372,AC372,AD372,AE372,AF372,AG372,AH372,AI372,AJ372),4)+LARGE((AB372,AC372,AD372,AE372,AF372,AG372,AH372,AI372,AJ372),5)+LARGE((AB372,AC372,AD372,AE372,AF372,AG372,AH372,AI372,AJ372),6)&amp;"@",""))</f>
        <v/>
      </c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54" t="s">
        <v>1732</v>
      </c>
    </row>
    <row r="373" spans="1:37" s="181" customFormat="1" ht="55.25" customHeight="1">
      <c r="A373" s="73" t="s">
        <v>1570</v>
      </c>
      <c r="B373" s="154" t="s">
        <v>53</v>
      </c>
      <c r="C373" s="159" t="s">
        <v>1596</v>
      </c>
      <c r="D373" s="158" t="s">
        <v>1572</v>
      </c>
      <c r="E373" s="204" t="s">
        <v>143</v>
      </c>
      <c r="F373" s="198">
        <v>25</v>
      </c>
      <c r="G373" s="198" t="s">
        <v>1273</v>
      </c>
      <c r="H373" s="198"/>
      <c r="I373" s="198" t="str">
        <f>IF(表格1[[#This Row],[中(M)]]="","",IF(表格1[[#This Row],[計分方式]]="4C+1X",SUM(M373:Q373)+LARGE(R373:V373,1)&amp;"@",""))</f>
        <v/>
      </c>
      <c r="J373" s="198" t="str">
        <f>IF(表格1[[#This Row],[中(M)]]="","",IF(表格1[[#This Row],[計分方式]]="4C+2X",SUM(M373:Q373)+LARGE(R373:W373,1)+LARGE(R373:W373,2)&amp;"@",""))</f>
        <v/>
      </c>
      <c r="K373" s="198" t="str">
        <f>IF(表格1[[#This Row],[中(M)]]="","",IF(表格1[[#This Row],[計分方式]]="Best5",LARGE((N373,O373,P373,Q373,R373,S373,T373,U373,V373),1)+LARGE((N373,O373,P373,Q373,R373,S373,T373,U373,V373),2)+LARGE((N373,O373,P373,Q373,R373,S373,T373,U373,V373),3)+LARGE((N373,O373,P373,Q373,R373,S373,T373,U373,V373),4)+LARGE((N373,O373,P373,Q373,R373,S373,T373,U373,V373),5)&amp;"@",""))</f>
        <v/>
      </c>
      <c r="L373" s="198" t="str">
        <f>IF(表格1[[#This Row],[中(M)]]="","",IF(表格1[[#This Row],[計分方式]]="Best6",LARGE((N373,O373,P373,Q373,R373,S373,T373,U373,V373),1)+LARGE((N373,O373,P373,Q373,R373,S373,T373,U373,V373),2)+LARGE((N373,O373,P373,Q373,R373,S373,T373,U373,V373),3)+LARGE((N373,O373,P373,Q373,R373,S373,T373,U373,V373),4)+LARGE((N373,O373,P373,Q373,R373,S373,T373,U373,V373),5)+LARGE((N373,O373,P373,Q373,R373,S373,T373,U373,V373),6)&amp;"@",""))</f>
        <v/>
      </c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 t="str">
        <f>IF(表格1[[#This Row],[中(LQ)]]="","",IF(表格1[[#This Row],[計分方式]]="4C+1X",SUM(AA373:AE373)+LARGE(AF373:AJ373,1)&amp;"@",""))</f>
        <v/>
      </c>
      <c r="X373" s="198" t="str">
        <f>IF(表格1[[#This Row],[中(LQ)]]="","",IF(表格1[[#This Row],[計分方式]]="4C+2X",SUM(AA373:AE373)+LARGE(AF373:AJ373,1)+LARGE(AF373:AJ373,2)&amp;"@",""))</f>
        <v/>
      </c>
      <c r="Y373" s="198" t="str">
        <f>IF(表格1[[#This Row],[中(LQ)]]="","",IF(表格1[[#This Row],[計分方式]]="Best5",LARGE((AB373,AC373,AD373,AE373,AF373,AG373,AH373,AI373,AJ373),1)+LARGE((AB373,AC373,AD373,AE373,AF373,AG373,AH373,AI373,AJ373),2)+LARGE((AB373,AC373,AD373,AE373,AF373,AG373,AH373,AI373,AJ373),3)+LARGE((AB373,AC373,AD373,AE373,AF373,AG373,AH373,AI373,AJ373),4)+LARGE((AB373,AC373,AD373,AE373,AF373,AG373,AH373,AI373,AJ373),5)&amp;"@",""))</f>
        <v/>
      </c>
      <c r="Z373" s="198" t="str">
        <f>IF(表格1[[#This Row],[中(LQ)]]="","",IF(表格1[[#This Row],[計分方式]]="Best6",LARGE((AB373,AC373,AD373,AE373,AF373,AG373,AH373,AI373,AJ373),1)+LARGE((AB373,AC373,AD373,AE373,AF373,AG373,AH373,AI373,AJ373),2)+LARGE((AB373,AC373,AD373,AE373,AF373,AG373,AH373,AI373,AJ373),3)+LARGE((AB373,AC373,AD373,AE373,AF373,AG373,AH373,AI373,AJ373),4)+LARGE((AB373,AC373,AD373,AE373,AF373,AG373,AH373,AI373,AJ373),5)+LARGE((AB373,AC373,AD373,AE373,AF373,AG373,AH373,AI373,AJ373),6)&amp;"@",""))</f>
        <v/>
      </c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54" t="s">
        <v>1730</v>
      </c>
    </row>
    <row r="374" spans="1:37" s="181" customFormat="1" ht="55.25" customHeight="1">
      <c r="A374" s="73" t="s">
        <v>1573</v>
      </c>
      <c r="B374" s="154" t="s">
        <v>53</v>
      </c>
      <c r="C374" s="159" t="s">
        <v>1597</v>
      </c>
      <c r="D374" s="158" t="s">
        <v>1575</v>
      </c>
      <c r="E374" s="204" t="s">
        <v>143</v>
      </c>
      <c r="F374" s="198">
        <v>40</v>
      </c>
      <c r="G374" s="198" t="s">
        <v>1273</v>
      </c>
      <c r="H374" s="198"/>
      <c r="I374" s="198" t="str">
        <f>IF(表格1[[#This Row],[中(M)]]="","",IF(表格1[[#This Row],[計分方式]]="4C+1X",SUM(M374:Q374)+LARGE(R374:V374,1)&amp;"@",""))</f>
        <v/>
      </c>
      <c r="J374" s="198" t="str">
        <f>IF(表格1[[#This Row],[中(M)]]="","",IF(表格1[[#This Row],[計分方式]]="4C+2X",SUM(M374:Q374)+LARGE(R374:W374,1)+LARGE(R374:W374,2)&amp;"@",""))</f>
        <v/>
      </c>
      <c r="K374" s="198" t="str">
        <f>IF(表格1[[#This Row],[中(M)]]="","",IF(表格1[[#This Row],[計分方式]]="Best5",LARGE((N374,O374,P374,Q374,R374,S374,T374,U374,V374),1)+LARGE((N374,O374,P374,Q374,R374,S374,T374,U374,V374),2)+LARGE((N374,O374,P374,Q374,R374,S374,T374,U374,V374),3)+LARGE((N374,O374,P374,Q374,R374,S374,T374,U374,V374),4)+LARGE((N374,O374,P374,Q374,R374,S374,T374,U374,V374),5)&amp;"@",""))</f>
        <v/>
      </c>
      <c r="L374" s="198" t="str">
        <f>IF(表格1[[#This Row],[中(M)]]="","",IF(表格1[[#This Row],[計分方式]]="Best6",LARGE((N374,O374,P374,Q374,R374,S374,T374,U374,V374),1)+LARGE((N374,O374,P374,Q374,R374,S374,T374,U374,V374),2)+LARGE((N374,O374,P374,Q374,R374,S374,T374,U374,V374),3)+LARGE((N374,O374,P374,Q374,R374,S374,T374,U374,V374),4)+LARGE((N374,O374,P374,Q374,R374,S374,T374,U374,V374),5)+LARGE((N374,O374,P374,Q374,R374,S374,T374,U374,V374),6)&amp;"@",""))</f>
        <v/>
      </c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 t="str">
        <f>IF(表格1[[#This Row],[中(LQ)]]="","",IF(表格1[[#This Row],[計分方式]]="4C+1X",SUM(AA374:AE374)+LARGE(AF374:AJ374,1)&amp;"@",""))</f>
        <v/>
      </c>
      <c r="X374" s="198" t="str">
        <f>IF(表格1[[#This Row],[中(LQ)]]="","",IF(表格1[[#This Row],[計分方式]]="4C+2X",SUM(AA374:AE374)+LARGE(AF374:AJ374,1)+LARGE(AF374:AJ374,2)&amp;"@",""))</f>
        <v/>
      </c>
      <c r="Y374" s="198" t="str">
        <f>IF(表格1[[#This Row],[中(LQ)]]="","",IF(表格1[[#This Row],[計分方式]]="Best5",LARGE((AB374,AC374,AD374,AE374,AF374,AG374,AH374,AI374,AJ374),1)+LARGE((AB374,AC374,AD374,AE374,AF374,AG374,AH374,AI374,AJ374),2)+LARGE((AB374,AC374,AD374,AE374,AF374,AG374,AH374,AI374,AJ374),3)+LARGE((AB374,AC374,AD374,AE374,AF374,AG374,AH374,AI374,AJ374),4)+LARGE((AB374,AC374,AD374,AE374,AF374,AG374,AH374,AI374,AJ374),5)&amp;"@",""))</f>
        <v/>
      </c>
      <c r="Z374" s="198" t="str">
        <f>IF(表格1[[#This Row],[中(LQ)]]="","",IF(表格1[[#This Row],[計分方式]]="Best6",LARGE((AB374,AC374,AD374,AE374,AF374,AG374,AH374,AI374,AJ374),1)+LARGE((AB374,AC374,AD374,AE374,AF374,AG374,AH374,AI374,AJ374),2)+LARGE((AB374,AC374,AD374,AE374,AF374,AG374,AH374,AI374,AJ374),3)+LARGE((AB374,AC374,AD374,AE374,AF374,AG374,AH374,AI374,AJ374),4)+LARGE((AB374,AC374,AD374,AE374,AF374,AG374,AH374,AI374,AJ374),5)+LARGE((AB374,AC374,AD374,AE374,AF374,AG374,AH374,AI374,AJ374),6)&amp;"@",""))</f>
        <v/>
      </c>
      <c r="AA374" s="198"/>
      <c r="AB374" s="198"/>
      <c r="AC374" s="198"/>
      <c r="AD374" s="198"/>
      <c r="AE374" s="198"/>
      <c r="AF374" s="198"/>
      <c r="AG374" s="198"/>
      <c r="AH374" s="198"/>
      <c r="AI374" s="198"/>
      <c r="AJ374" s="198"/>
      <c r="AK374" s="154" t="s">
        <v>1731</v>
      </c>
    </row>
    <row r="375" spans="1:37" ht="55.25" customHeight="1">
      <c r="A375" s="51" t="s">
        <v>1370</v>
      </c>
      <c r="B375" s="52" t="s">
        <v>53</v>
      </c>
      <c r="C375" s="52" t="s">
        <v>1576</v>
      </c>
      <c r="D375" s="160" t="s">
        <v>1577</v>
      </c>
      <c r="E375" s="7" t="s">
        <v>74</v>
      </c>
      <c r="F375" s="7">
        <v>60</v>
      </c>
      <c r="G375" s="7" t="s">
        <v>1148</v>
      </c>
      <c r="H375" s="7"/>
      <c r="I375" s="186" t="str">
        <f>IF(表格1[[#This Row],[中(M)]]="","",IF(表格1[[#This Row],[計分方式]]="4C+1X",SUM(M375:Q375)+LARGE(R375:V375,1)&amp;"@",""))</f>
        <v/>
      </c>
      <c r="J375" s="186" t="str">
        <f>IF(表格1[[#This Row],[中(M)]]="","",IF(表格1[[#This Row],[計分方式]]="4C+2X",SUM(M375:Q375)+LARGE(R375:W375,1)+LARGE(R375:W375,2)&amp;"@",""))</f>
        <v/>
      </c>
      <c r="K375" s="186" t="str">
        <f>IF(表格1[[#This Row],[中(M)]]="","",IF(表格1[[#This Row],[計分方式]]="Best5",LARGE((N375,O375,P375,Q375,R375,S375,T375,U375,V375),1)+LARGE((N375,O375,P375,Q375,R375,S375,T375,U375,V375),2)+LARGE((N375,O375,P375,Q375,R375,S375,T375,U375,V375),3)+LARGE((N375,O375,P375,Q375,R375,S375,T375,U375,V375),4)+LARGE((N375,O375,P375,Q375,R375,S375,T375,U375,V375),5)&amp;"@",""))</f>
        <v/>
      </c>
      <c r="L375" s="186" t="str">
        <f>IF(表格1[[#This Row],[中(M)]]="","",IF(表格1[[#This Row],[計分方式]]="Best6",LARGE((N375,O375,P375,Q375,R375,S375,T375,U375,V375),1)+LARGE((N375,O375,P375,Q375,R375,S375,T375,U375,V375),2)+LARGE((N375,O375,P375,Q375,R375,S375,T375,U375,V375),3)+LARGE((N375,O375,P375,Q375,R375,S375,T375,U375,V375),4)+LARGE((N375,O375,P375,Q375,R375,S375,T375,U375,V375),5)+LARGE((N375,O375,P375,Q375,R375,S375,T375,U375,V375),6)&amp;"@",""))</f>
        <v/>
      </c>
      <c r="M375" s="7">
        <v>16</v>
      </c>
      <c r="N375" s="7"/>
      <c r="O375" s="7"/>
      <c r="P375" s="7"/>
      <c r="Q375" s="7"/>
      <c r="R375" s="7"/>
      <c r="S375" s="7"/>
      <c r="T375" s="7"/>
      <c r="U375" s="7"/>
      <c r="V375" s="7"/>
      <c r="W375" s="186" t="str">
        <f>IF(表格1[[#This Row],[中(LQ)]]="","",IF(表格1[[#This Row],[計分方式]]="4C+1X",SUM(AA375:AE375)+LARGE(AF375:AJ375,1)&amp;"@",""))</f>
        <v/>
      </c>
      <c r="X375" s="186" t="str">
        <f>IF(表格1[[#This Row],[中(LQ)]]="","",IF(表格1[[#This Row],[計分方式]]="4C+2X",SUM(AA375:AE375)+LARGE(AF375:AJ375,1)+LARGE(AF375:AJ375,2)&amp;"@",""))</f>
        <v/>
      </c>
      <c r="Y375" s="186" t="str">
        <f>IF(表格1[[#This Row],[中(LQ)]]="","",IF(表格1[[#This Row],[計分方式]]="Best5",LARGE((AB375,AC375,AD375,AE375,AF375,AG375,AH375,AI375,AJ375),1)+LARGE((AB375,AC375,AD375,AE375,AF375,AG375,AH375,AI375,AJ375),2)+LARGE((AB375,AC375,AD375,AE375,AF375,AG375,AH375,AI375,AJ375),3)+LARGE((AB375,AC375,AD375,AE375,AF375,AG375,AH375,AI375,AJ375),4)+LARGE((AB375,AC375,AD375,AE375,AF375,AG375,AH375,AI375,AJ375),5)&amp;"@",""))</f>
        <v/>
      </c>
      <c r="Z375" s="186" t="str">
        <f>IF(表格1[[#This Row],[中(LQ)]]="","",IF(表格1[[#This Row],[計分方式]]="Best6",LARGE((AB375,AC375,AD375,AE375,AF375,AG375,AH375,AI375,AJ375),1)+LARGE((AB375,AC375,AD375,AE375,AF375,AG375,AH375,AI375,AJ375),2)+LARGE((AB375,AC375,AD375,AE375,AF375,AG375,AH375,AI375,AJ375),3)+LARGE((AB375,AC375,AD375,AE375,AF375,AG375,AH375,AI375,AJ375),4)+LARGE((AB375,AC375,AD375,AE375,AF375,AG375,AH375,AI375,AJ375),5)+LARGE((AB375,AC375,AD375,AE375,AF375,AG375,AH375,AI375,AJ375),6)&amp;"@",""))</f>
        <v/>
      </c>
      <c r="AA375" s="7">
        <v>15</v>
      </c>
      <c r="AB375" s="7"/>
      <c r="AC375" s="7"/>
      <c r="AD375" s="7"/>
      <c r="AE375" s="7"/>
      <c r="AF375" s="7"/>
      <c r="AG375" s="7"/>
      <c r="AH375" s="7"/>
      <c r="AI375" s="7"/>
      <c r="AJ375" s="7"/>
      <c r="AK375" s="52" t="s">
        <v>464</v>
      </c>
    </row>
    <row r="376" spans="1:37" ht="55.25" customHeight="1">
      <c r="A376" s="85" t="s">
        <v>1373</v>
      </c>
      <c r="B376" s="52" t="s">
        <v>53</v>
      </c>
      <c r="C376" s="169" t="s">
        <v>1578</v>
      </c>
      <c r="D376" s="170" t="s">
        <v>1579</v>
      </c>
      <c r="E376" s="190" t="s">
        <v>74</v>
      </c>
      <c r="F376" s="190">
        <v>40</v>
      </c>
      <c r="G376" s="190" t="s">
        <v>1148</v>
      </c>
      <c r="H376" s="190"/>
      <c r="I376" s="186" t="str">
        <f>IF(表格1[[#This Row],[中(M)]]="","",IF(表格1[[#This Row],[計分方式]]="4C+1X",SUM(M376:Q376)+LARGE(R376:V376,1)&amp;"@",""))</f>
        <v/>
      </c>
      <c r="J376" s="186" t="str">
        <f>IF(表格1[[#This Row],[中(M)]]="","",IF(表格1[[#This Row],[計分方式]]="4C+2X",SUM(M376:Q376)+LARGE(R376:W376,1)+LARGE(R376:W376,2)&amp;"@",""))</f>
        <v/>
      </c>
      <c r="K376" s="186" t="str">
        <f>IF(表格1[[#This Row],[中(M)]]="","",IF(表格1[[#This Row],[計分方式]]="Best5",LARGE((N376,O376,P376,Q376,R376,S376,T376,U376,V376),1)+LARGE((N376,O376,P376,Q376,R376,S376,T376,U376,V376),2)+LARGE((N376,O376,P376,Q376,R376,S376,T376,U376,V376),3)+LARGE((N376,O376,P376,Q376,R376,S376,T376,U376,V376),4)+LARGE((N376,O376,P376,Q376,R376,S376,T376,U376,V376),5)&amp;"@",""))</f>
        <v/>
      </c>
      <c r="L376" s="186" t="str">
        <f>IF(表格1[[#This Row],[中(M)]]="","",IF(表格1[[#This Row],[計分方式]]="Best6",LARGE((N376,O376,P376,Q376,R376,S376,T376,U376,V376),1)+LARGE((N376,O376,P376,Q376,R376,S376,T376,U376,V376),2)+LARGE((N376,O376,P376,Q376,R376,S376,T376,U376,V376),3)+LARGE((N376,O376,P376,Q376,R376,S376,T376,U376,V376),4)+LARGE((N376,O376,P376,Q376,R376,S376,T376,U376,V376),5)+LARGE((N376,O376,P376,Q376,R376,S376,T376,U376,V376),6)&amp;"@",""))</f>
        <v/>
      </c>
      <c r="M376" s="190">
        <v>16</v>
      </c>
      <c r="N376" s="190"/>
      <c r="O376" s="190"/>
      <c r="P376" s="190"/>
      <c r="Q376" s="190"/>
      <c r="R376" s="190"/>
      <c r="S376" s="190"/>
      <c r="T376" s="190"/>
      <c r="U376" s="190"/>
      <c r="V376" s="190"/>
      <c r="W376" s="186" t="str">
        <f>IF(表格1[[#This Row],[中(LQ)]]="","",IF(表格1[[#This Row],[計分方式]]="4C+1X",SUM(AA376:AE376)+LARGE(AF376:AJ376,1)&amp;"@",""))</f>
        <v/>
      </c>
      <c r="X376" s="186" t="str">
        <f>IF(表格1[[#This Row],[中(LQ)]]="","",IF(表格1[[#This Row],[計分方式]]="4C+2X",SUM(AA376:AE376)+LARGE(AF376:AJ376,1)+LARGE(AF376:AJ376,2)&amp;"@",""))</f>
        <v/>
      </c>
      <c r="Y376" s="186" t="str">
        <f>IF(表格1[[#This Row],[中(LQ)]]="","",IF(表格1[[#This Row],[計分方式]]="Best5",LARGE((AB376,AC376,AD376,AE376,AF376,AG376,AH376,AI376,AJ376),1)+LARGE((AB376,AC376,AD376,AE376,AF376,AG376,AH376,AI376,AJ376),2)+LARGE((AB376,AC376,AD376,AE376,AF376,AG376,AH376,AI376,AJ376),3)+LARGE((AB376,AC376,AD376,AE376,AF376,AG376,AH376,AI376,AJ376),4)+LARGE((AB376,AC376,AD376,AE376,AF376,AG376,AH376,AI376,AJ376),5)&amp;"@",""))</f>
        <v/>
      </c>
      <c r="Z376" s="186" t="str">
        <f>IF(表格1[[#This Row],[中(LQ)]]="","",IF(表格1[[#This Row],[計分方式]]="Best6",LARGE((AB376,AC376,AD376,AE376,AF376,AG376,AH376,AI376,AJ376),1)+LARGE((AB376,AC376,AD376,AE376,AF376,AG376,AH376,AI376,AJ376),2)+LARGE((AB376,AC376,AD376,AE376,AF376,AG376,AH376,AI376,AJ376),3)+LARGE((AB376,AC376,AD376,AE376,AF376,AG376,AH376,AI376,AJ376),4)+LARGE((AB376,AC376,AD376,AE376,AF376,AG376,AH376,AI376,AJ376),5)+LARGE((AB376,AC376,AD376,AE376,AF376,AG376,AH376,AI376,AJ376),6)&amp;"@",""))</f>
        <v/>
      </c>
      <c r="AA376" s="190">
        <v>15</v>
      </c>
      <c r="AB376" s="190"/>
      <c r="AC376" s="190"/>
      <c r="AD376" s="190"/>
      <c r="AE376" s="190"/>
      <c r="AF376" s="190"/>
      <c r="AG376" s="190"/>
      <c r="AH376" s="190"/>
      <c r="AI376" s="190"/>
      <c r="AJ376" s="190"/>
      <c r="AK376" s="169" t="s">
        <v>464</v>
      </c>
    </row>
    <row r="377" spans="1:37" ht="55.25" customHeight="1">
      <c r="A377" s="85" t="s">
        <v>1376</v>
      </c>
      <c r="B377" s="52" t="s">
        <v>53</v>
      </c>
      <c r="C377" s="169" t="s">
        <v>1580</v>
      </c>
      <c r="D377" s="170" t="s">
        <v>1581</v>
      </c>
      <c r="E377" s="190" t="s">
        <v>74</v>
      </c>
      <c r="F377" s="190">
        <v>30</v>
      </c>
      <c r="G377" s="190" t="s">
        <v>1148</v>
      </c>
      <c r="H377" s="190"/>
      <c r="I377" s="186" t="str">
        <f>IF(表格1[[#This Row],[中(M)]]="","",IF(表格1[[#This Row],[計分方式]]="4C+1X",SUM(M377:Q377)+LARGE(R377:V377,1)&amp;"@",""))</f>
        <v/>
      </c>
      <c r="J377" s="186" t="str">
        <f>IF(表格1[[#This Row],[中(M)]]="","",IF(表格1[[#This Row],[計分方式]]="4C+2X",SUM(M377:Q377)+LARGE(R377:W377,1)+LARGE(R377:W377,2)&amp;"@",""))</f>
        <v/>
      </c>
      <c r="K377" s="186" t="str">
        <f>IF(表格1[[#This Row],[中(M)]]="","",IF(表格1[[#This Row],[計分方式]]="Best5",LARGE((N377,O377,P377,Q377,R377,S377,T377,U377,V377),1)+LARGE((N377,O377,P377,Q377,R377,S377,T377,U377,V377),2)+LARGE((N377,O377,P377,Q377,R377,S377,T377,U377,V377),3)+LARGE((N377,O377,P377,Q377,R377,S377,T377,U377,V377),4)+LARGE((N377,O377,P377,Q377,R377,S377,T377,U377,V377),5)&amp;"@",""))</f>
        <v/>
      </c>
      <c r="L377" s="186" t="str">
        <f>IF(表格1[[#This Row],[中(M)]]="","",IF(表格1[[#This Row],[計分方式]]="Best6",LARGE((N377,O377,P377,Q377,R377,S377,T377,U377,V377),1)+LARGE((N377,O377,P377,Q377,R377,S377,T377,U377,V377),2)+LARGE((N377,O377,P377,Q377,R377,S377,T377,U377,V377),3)+LARGE((N377,O377,P377,Q377,R377,S377,T377,U377,V377),4)+LARGE((N377,O377,P377,Q377,R377,S377,T377,U377,V377),5)+LARGE((N377,O377,P377,Q377,R377,S377,T377,U377,V377),6)&amp;"@",""))</f>
        <v/>
      </c>
      <c r="M377" s="190">
        <v>16</v>
      </c>
      <c r="N377" s="190"/>
      <c r="O377" s="190"/>
      <c r="P377" s="190"/>
      <c r="Q377" s="190"/>
      <c r="R377" s="190"/>
      <c r="S377" s="190"/>
      <c r="T377" s="190"/>
      <c r="U377" s="190"/>
      <c r="V377" s="190"/>
      <c r="W377" s="186" t="str">
        <f>IF(表格1[[#This Row],[中(LQ)]]="","",IF(表格1[[#This Row],[計分方式]]="4C+1X",SUM(AA377:AE377)+LARGE(AF377:AJ377,1)&amp;"@",""))</f>
        <v/>
      </c>
      <c r="X377" s="186" t="str">
        <f>IF(表格1[[#This Row],[中(LQ)]]="","",IF(表格1[[#This Row],[計分方式]]="4C+2X",SUM(AA377:AE377)+LARGE(AF377:AJ377,1)+LARGE(AF377:AJ377,2)&amp;"@",""))</f>
        <v/>
      </c>
      <c r="Y377" s="186" t="str">
        <f>IF(表格1[[#This Row],[中(LQ)]]="","",IF(表格1[[#This Row],[計分方式]]="Best5",LARGE((AB377,AC377,AD377,AE377,AF377,AG377,AH377,AI377,AJ377),1)+LARGE((AB377,AC377,AD377,AE377,AF377,AG377,AH377,AI377,AJ377),2)+LARGE((AB377,AC377,AD377,AE377,AF377,AG377,AH377,AI377,AJ377),3)+LARGE((AB377,AC377,AD377,AE377,AF377,AG377,AH377,AI377,AJ377),4)+LARGE((AB377,AC377,AD377,AE377,AF377,AG377,AH377,AI377,AJ377),5)&amp;"@",""))</f>
        <v/>
      </c>
      <c r="Z377" s="186" t="str">
        <f>IF(表格1[[#This Row],[中(LQ)]]="","",IF(表格1[[#This Row],[計分方式]]="Best6",LARGE((AB377,AC377,AD377,AE377,AF377,AG377,AH377,AI377,AJ377),1)+LARGE((AB377,AC377,AD377,AE377,AF377,AG377,AH377,AI377,AJ377),2)+LARGE((AB377,AC377,AD377,AE377,AF377,AG377,AH377,AI377,AJ377),3)+LARGE((AB377,AC377,AD377,AE377,AF377,AG377,AH377,AI377,AJ377),4)+LARGE((AB377,AC377,AD377,AE377,AF377,AG377,AH377,AI377,AJ377),5)+LARGE((AB377,AC377,AD377,AE377,AF377,AG377,AH377,AI377,AJ377),6)&amp;"@",""))</f>
        <v/>
      </c>
      <c r="AA377" s="190">
        <v>16</v>
      </c>
      <c r="AB377" s="190"/>
      <c r="AC377" s="190"/>
      <c r="AD377" s="190"/>
      <c r="AE377" s="190"/>
      <c r="AF377" s="190"/>
      <c r="AG377" s="190"/>
      <c r="AH377" s="190"/>
      <c r="AI377" s="190"/>
      <c r="AJ377" s="190"/>
      <c r="AK377" s="169" t="s">
        <v>464</v>
      </c>
    </row>
    <row r="378" spans="1:37" ht="55.25" customHeight="1">
      <c r="A378" s="51" t="s">
        <v>1379</v>
      </c>
      <c r="B378" s="52" t="s">
        <v>53</v>
      </c>
      <c r="C378" s="52" t="s">
        <v>1380</v>
      </c>
      <c r="D378" s="160" t="s">
        <v>1381</v>
      </c>
      <c r="E378" s="7" t="s">
        <v>74</v>
      </c>
      <c r="F378" s="7">
        <v>40</v>
      </c>
      <c r="G378" s="7" t="s">
        <v>1148</v>
      </c>
      <c r="H378" s="7"/>
      <c r="I378" s="186" t="str">
        <f>IF(表格1[[#This Row],[中(M)]]="","",IF(表格1[[#This Row],[計分方式]]="4C+1X",SUM(M378:Q378)+LARGE(R378:V378,1)&amp;"@",""))</f>
        <v/>
      </c>
      <c r="J378" s="186" t="str">
        <f>IF(表格1[[#This Row],[中(M)]]="","",IF(表格1[[#This Row],[計分方式]]="4C+2X",SUM(M378:Q378)+LARGE(R378:W378,1)+LARGE(R378:W378,2)&amp;"@",""))</f>
        <v/>
      </c>
      <c r="K378" s="186" t="str">
        <f>IF(表格1[[#This Row],[中(M)]]="","",IF(表格1[[#This Row],[計分方式]]="Best5",LARGE((N378,O378,P378,Q378,R378,S378,T378,U378,V378),1)+LARGE((N378,O378,P378,Q378,R378,S378,T378,U378,V378),2)+LARGE((N378,O378,P378,Q378,R378,S378,T378,U378,V378),3)+LARGE((N378,O378,P378,Q378,R378,S378,T378,U378,V378),4)+LARGE((N378,O378,P378,Q378,R378,S378,T378,U378,V378),5)&amp;"@",""))</f>
        <v/>
      </c>
      <c r="L378" s="186" t="str">
        <f>IF(表格1[[#This Row],[中(M)]]="","",IF(表格1[[#This Row],[計分方式]]="Best6",LARGE((N378,O378,P378,Q378,R378,S378,T378,U378,V378),1)+LARGE((N378,O378,P378,Q378,R378,S378,T378,U378,V378),2)+LARGE((N378,O378,P378,Q378,R378,S378,T378,U378,V378),3)+LARGE((N378,O378,P378,Q378,R378,S378,T378,U378,V378),4)+LARGE((N378,O378,P378,Q378,R378,S378,T378,U378,V378),5)+LARGE((N378,O378,P378,Q378,R378,S378,T378,U378,V378),6)&amp;"@",""))</f>
        <v/>
      </c>
      <c r="M378" s="7">
        <v>17</v>
      </c>
      <c r="N378" s="7"/>
      <c r="O378" s="7"/>
      <c r="P378" s="7"/>
      <c r="Q378" s="7"/>
      <c r="R378" s="7"/>
      <c r="S378" s="7"/>
      <c r="T378" s="7"/>
      <c r="U378" s="7"/>
      <c r="V378" s="7"/>
      <c r="W378" s="186" t="str">
        <f>IF(表格1[[#This Row],[中(LQ)]]="","",IF(表格1[[#This Row],[計分方式]]="4C+1X",SUM(AA378:AE378)+LARGE(AF378:AJ378,1)&amp;"@",""))</f>
        <v/>
      </c>
      <c r="X378" s="186" t="str">
        <f>IF(表格1[[#This Row],[中(LQ)]]="","",IF(表格1[[#This Row],[計分方式]]="4C+2X",SUM(AA378:AE378)+LARGE(AF378:AJ378,1)+LARGE(AF378:AJ378,2)&amp;"@",""))</f>
        <v/>
      </c>
      <c r="Y378" s="186" t="str">
        <f>IF(表格1[[#This Row],[中(LQ)]]="","",IF(表格1[[#This Row],[計分方式]]="Best5",LARGE((AB378,AC378,AD378,AE378,AF378,AG378,AH378,AI378,AJ378),1)+LARGE((AB378,AC378,AD378,AE378,AF378,AG378,AH378,AI378,AJ378),2)+LARGE((AB378,AC378,AD378,AE378,AF378,AG378,AH378,AI378,AJ378),3)+LARGE((AB378,AC378,AD378,AE378,AF378,AG378,AH378,AI378,AJ378),4)+LARGE((AB378,AC378,AD378,AE378,AF378,AG378,AH378,AI378,AJ378),5)&amp;"@",""))</f>
        <v/>
      </c>
      <c r="Z378" s="186" t="str">
        <f>IF(表格1[[#This Row],[中(LQ)]]="","",IF(表格1[[#This Row],[計分方式]]="Best6",LARGE((AB378,AC378,AD378,AE378,AF378,AG378,AH378,AI378,AJ378),1)+LARGE((AB378,AC378,AD378,AE378,AF378,AG378,AH378,AI378,AJ378),2)+LARGE((AB378,AC378,AD378,AE378,AF378,AG378,AH378,AI378,AJ378),3)+LARGE((AB378,AC378,AD378,AE378,AF378,AG378,AH378,AI378,AJ378),4)+LARGE((AB378,AC378,AD378,AE378,AF378,AG378,AH378,AI378,AJ378),5)+LARGE((AB378,AC378,AD378,AE378,AF378,AG378,AH378,AI378,AJ378),6)&amp;"@",""))</f>
        <v/>
      </c>
      <c r="AA378" s="7">
        <v>15</v>
      </c>
      <c r="AB378" s="7"/>
      <c r="AC378" s="7"/>
      <c r="AD378" s="7"/>
      <c r="AE378" s="7"/>
      <c r="AF378" s="7"/>
      <c r="AG378" s="7"/>
      <c r="AH378" s="7"/>
      <c r="AI378" s="7"/>
      <c r="AJ378" s="7"/>
      <c r="AK378" s="52" t="s">
        <v>464</v>
      </c>
    </row>
    <row r="379" spans="1:37" ht="55.25" customHeight="1">
      <c r="A379" s="51" t="s">
        <v>1382</v>
      </c>
      <c r="B379" s="52" t="s">
        <v>53</v>
      </c>
      <c r="C379" s="52" t="s">
        <v>1383</v>
      </c>
      <c r="D379" s="160" t="s">
        <v>1384</v>
      </c>
      <c r="E379" s="7" t="s">
        <v>73</v>
      </c>
      <c r="F379" s="7">
        <v>40</v>
      </c>
      <c r="G379" s="7" t="s">
        <v>1729</v>
      </c>
      <c r="H379" s="7">
        <v>16</v>
      </c>
      <c r="I379" s="186" t="str">
        <f>IF(表格1[[#This Row],[中(M)]]="","",IF(表格1[[#This Row],[計分方式]]="4C+1X",SUM(M379:Q379)+LARGE(R379:V379,1)&amp;"@",""))</f>
        <v/>
      </c>
      <c r="J379" s="186" t="str">
        <f>IF(表格1[[#This Row],[中(M)]]="","",IF(表格1[[#This Row],[計分方式]]="4C+2X",SUM(M379:Q379)+LARGE(R379:W379,1)+LARGE(R379:W379,2)&amp;"@",""))</f>
        <v/>
      </c>
      <c r="K379" s="186" t="str">
        <f>IF(表格1[[#This Row],[中(M)]]="","",IF(表格1[[#This Row],[計分方式]]="Best5",LARGE((N379,O379,P379,Q379,R379,S379,T379,U379,V379),1)+LARGE((N379,O379,P379,Q379,R379,S379,T379,U379,V379),2)+LARGE((N379,O379,P379,Q379,R379,S379,T379,U379,V379),3)+LARGE((N379,O379,P379,Q379,R379,S379,T379,U379,V379),4)+LARGE((N379,O379,P379,Q379,R379,S379,T379,U379,V379),5)&amp;"@",""))</f>
        <v/>
      </c>
      <c r="L379" s="186" t="str">
        <f>IF(表格1[[#This Row],[中(M)]]="","",IF(表格1[[#This Row],[計分方式]]="Best6",LARGE((N379,O379,P379,Q379,R379,S379,T379,U379,V379),1)+LARGE((N379,O379,P379,Q379,R379,S379,T379,U379,V379),2)+LARGE((N379,O379,P379,Q379,R379,S379,T379,U379,V379),3)+LARGE((N379,O379,P379,Q379,R379,S379,T379,U379,V379),4)+LARGE((N379,O379,P379,Q379,R379,S379,T379,U379,V379),5)+LARGE((N379,O379,P379,Q379,R379,S379,T379,U379,V379),6)&amp;"@",""))</f>
        <v/>
      </c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186" t="str">
        <f>IF(表格1[[#This Row],[中(LQ)]]="","",IF(表格1[[#This Row],[計分方式]]="4C+1X",SUM(AA379:AE379)+LARGE(AF379:AJ379,1)&amp;"@",""))</f>
        <v/>
      </c>
      <c r="X379" s="186" t="str">
        <f>IF(表格1[[#This Row],[中(LQ)]]="","",IF(表格1[[#This Row],[計分方式]]="4C+2X",SUM(AA379:AE379)+LARGE(AF379:AJ379,1)+LARGE(AF379:AJ379,2)&amp;"@",""))</f>
        <v/>
      </c>
      <c r="Y379" s="186" t="str">
        <f>IF(表格1[[#This Row],[中(LQ)]]="","",IF(表格1[[#This Row],[計分方式]]="Best5",LARGE((AB379,AC379,AD379,AE379,AF379,AG379,AH379,AI379,AJ379),1)+LARGE((AB379,AC379,AD379,AE379,AF379,AG379,AH379,AI379,AJ379),2)+LARGE((AB379,AC379,AD379,AE379,AF379,AG379,AH379,AI379,AJ379),3)+LARGE((AB379,AC379,AD379,AE379,AF379,AG379,AH379,AI379,AJ379),4)+LARGE((AB379,AC379,AD379,AE379,AF379,AG379,AH379,AI379,AJ379),5)&amp;"@",""))</f>
        <v/>
      </c>
      <c r="Z379" s="186" t="str">
        <f>IF(表格1[[#This Row],[中(LQ)]]="","",IF(表格1[[#This Row],[計分方式]]="Best6",LARGE((AB379,AC379,AD379,AE379,AF379,AG379,AH379,AI379,AJ379),1)+LARGE((AB379,AC379,AD379,AE379,AF379,AG379,AH379,AI379,AJ379),2)+LARGE((AB379,AC379,AD379,AE379,AF379,AG379,AH379,AI379,AJ379),3)+LARGE((AB379,AC379,AD379,AE379,AF379,AG379,AH379,AI379,AJ379),4)+LARGE((AB379,AC379,AD379,AE379,AF379,AG379,AH379,AI379,AJ379),5)+LARGE((AB379,AC379,AD379,AE379,AF379,AG379,AH379,AI379,AJ379),6)&amp;"@",""))</f>
        <v/>
      </c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52" t="s">
        <v>464</v>
      </c>
    </row>
    <row r="380" spans="1:37" ht="55.25" customHeight="1">
      <c r="A380" s="51" t="s">
        <v>1385</v>
      </c>
      <c r="B380" s="52" t="s">
        <v>53</v>
      </c>
      <c r="C380" s="52" t="s">
        <v>1386</v>
      </c>
      <c r="D380" s="160" t="s">
        <v>1387</v>
      </c>
      <c r="E380" s="7" t="s">
        <v>73</v>
      </c>
      <c r="F380" s="7">
        <v>25</v>
      </c>
      <c r="G380" s="7" t="s">
        <v>1729</v>
      </c>
      <c r="H380" s="7">
        <v>16</v>
      </c>
      <c r="I380" s="186" t="str">
        <f>IF(表格1[[#This Row],[中(M)]]="","",IF(表格1[[#This Row],[計分方式]]="4C+1X",SUM(M380:Q380)+LARGE(R380:V380,1)&amp;"@",""))</f>
        <v/>
      </c>
      <c r="J380" s="186" t="str">
        <f>IF(表格1[[#This Row],[中(M)]]="","",IF(表格1[[#This Row],[計分方式]]="4C+2X",SUM(M380:Q380)+LARGE(R380:W380,1)+LARGE(R380:W380,2)&amp;"@",""))</f>
        <v/>
      </c>
      <c r="K380" s="186" t="str">
        <f>IF(表格1[[#This Row],[中(M)]]="","",IF(表格1[[#This Row],[計分方式]]="Best5",LARGE((N380,O380,P380,Q380,R380,S380,T380,U380,V380),1)+LARGE((N380,O380,P380,Q380,R380,S380,T380,U380,V380),2)+LARGE((N380,O380,P380,Q380,R380,S380,T380,U380,V380),3)+LARGE((N380,O380,P380,Q380,R380,S380,T380,U380,V380),4)+LARGE((N380,O380,P380,Q380,R380,S380,T380,U380,V380),5)&amp;"@",""))</f>
        <v/>
      </c>
      <c r="L380" s="186" t="str">
        <f>IF(表格1[[#This Row],[中(M)]]="","",IF(表格1[[#This Row],[計分方式]]="Best6",LARGE((N380,O380,P380,Q380,R380,S380,T380,U380,V380),1)+LARGE((N380,O380,P380,Q380,R380,S380,T380,U380,V380),2)+LARGE((N380,O380,P380,Q380,R380,S380,T380,U380,V380),3)+LARGE((N380,O380,P380,Q380,R380,S380,T380,U380,V380),4)+LARGE((N380,O380,P380,Q380,R380,S380,T380,U380,V380),5)+LARGE((N380,O380,P380,Q380,R380,S380,T380,U380,V380),6)&amp;"@",""))</f>
        <v/>
      </c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186" t="str">
        <f>IF(表格1[[#This Row],[中(LQ)]]="","",IF(表格1[[#This Row],[計分方式]]="4C+1X",SUM(AA380:AE380)+LARGE(AF380:AJ380,1)&amp;"@",""))</f>
        <v/>
      </c>
      <c r="X380" s="186" t="str">
        <f>IF(表格1[[#This Row],[中(LQ)]]="","",IF(表格1[[#This Row],[計分方式]]="4C+2X",SUM(AA380:AE380)+LARGE(AF380:AJ380,1)+LARGE(AF380:AJ380,2)&amp;"@",""))</f>
        <v/>
      </c>
      <c r="Y380" s="186" t="str">
        <f>IF(表格1[[#This Row],[中(LQ)]]="","",IF(表格1[[#This Row],[計分方式]]="Best5",LARGE((AB380,AC380,AD380,AE380,AF380,AG380,AH380,AI380,AJ380),1)+LARGE((AB380,AC380,AD380,AE380,AF380,AG380,AH380,AI380,AJ380),2)+LARGE((AB380,AC380,AD380,AE380,AF380,AG380,AH380,AI380,AJ380),3)+LARGE((AB380,AC380,AD380,AE380,AF380,AG380,AH380,AI380,AJ380),4)+LARGE((AB380,AC380,AD380,AE380,AF380,AG380,AH380,AI380,AJ380),5)&amp;"@",""))</f>
        <v/>
      </c>
      <c r="Z380" s="186" t="str">
        <f>IF(表格1[[#This Row],[中(LQ)]]="","",IF(表格1[[#This Row],[計分方式]]="Best6",LARGE((AB380,AC380,AD380,AE380,AF380,AG380,AH380,AI380,AJ380),1)+LARGE((AB380,AC380,AD380,AE380,AF380,AG380,AH380,AI380,AJ380),2)+LARGE((AB380,AC380,AD380,AE380,AF380,AG380,AH380,AI380,AJ380),3)+LARGE((AB380,AC380,AD380,AE380,AF380,AG380,AH380,AI380,AJ380),4)+LARGE((AB380,AC380,AD380,AE380,AF380,AG380,AH380,AI380,AJ380),5)+LARGE((AB380,AC380,AD380,AE380,AF380,AG380,AH380,AI380,AJ380),6)&amp;"@",""))</f>
        <v/>
      </c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52" t="s">
        <v>464</v>
      </c>
    </row>
    <row r="381" spans="1:37" ht="55.25" customHeight="1">
      <c r="A381" s="51" t="s">
        <v>1388</v>
      </c>
      <c r="B381" s="52" t="s">
        <v>53</v>
      </c>
      <c r="C381" s="52" t="s">
        <v>1389</v>
      </c>
      <c r="D381" s="160" t="s">
        <v>1390</v>
      </c>
      <c r="E381" s="7" t="s">
        <v>73</v>
      </c>
      <c r="F381" s="7">
        <v>25</v>
      </c>
      <c r="G381" s="7" t="s">
        <v>1729</v>
      </c>
      <c r="H381" s="7">
        <v>16</v>
      </c>
      <c r="I381" s="186" t="str">
        <f>IF(表格1[[#This Row],[中(M)]]="","",IF(表格1[[#This Row],[計分方式]]="4C+1X",SUM(M381:Q381)+LARGE(R381:V381,1)&amp;"@",""))</f>
        <v/>
      </c>
      <c r="J381" s="186" t="str">
        <f>IF(表格1[[#This Row],[中(M)]]="","",IF(表格1[[#This Row],[計分方式]]="4C+2X",SUM(M381:Q381)+LARGE(R381:W381,1)+LARGE(R381:W381,2)&amp;"@",""))</f>
        <v/>
      </c>
      <c r="K381" s="186" t="str">
        <f>IF(表格1[[#This Row],[中(M)]]="","",IF(表格1[[#This Row],[計分方式]]="Best5",LARGE((N381,O381,P381,Q381,R381,S381,T381,U381,V381),1)+LARGE((N381,O381,P381,Q381,R381,S381,T381,U381,V381),2)+LARGE((N381,O381,P381,Q381,R381,S381,T381,U381,V381),3)+LARGE((N381,O381,P381,Q381,R381,S381,T381,U381,V381),4)+LARGE((N381,O381,P381,Q381,R381,S381,T381,U381,V381),5)&amp;"@",""))</f>
        <v/>
      </c>
      <c r="L381" s="186" t="str">
        <f>IF(表格1[[#This Row],[中(M)]]="","",IF(表格1[[#This Row],[計分方式]]="Best6",LARGE((N381,O381,P381,Q381,R381,S381,T381,U381,V381),1)+LARGE((N381,O381,P381,Q381,R381,S381,T381,U381,V381),2)+LARGE((N381,O381,P381,Q381,R381,S381,T381,U381,V381),3)+LARGE((N381,O381,P381,Q381,R381,S381,T381,U381,V381),4)+LARGE((N381,O381,P381,Q381,R381,S381,T381,U381,V381),5)+LARGE((N381,O381,P381,Q381,R381,S381,T381,U381,V381),6)&amp;"@",""))</f>
        <v/>
      </c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186" t="str">
        <f>IF(表格1[[#This Row],[中(LQ)]]="","",IF(表格1[[#This Row],[計分方式]]="4C+1X",SUM(AA381:AE381)+LARGE(AF381:AJ381,1)&amp;"@",""))</f>
        <v/>
      </c>
      <c r="X381" s="186" t="str">
        <f>IF(表格1[[#This Row],[中(LQ)]]="","",IF(表格1[[#This Row],[計分方式]]="4C+2X",SUM(AA381:AE381)+LARGE(AF381:AJ381,1)+LARGE(AF381:AJ381,2)&amp;"@",""))</f>
        <v/>
      </c>
      <c r="Y381" s="186" t="str">
        <f>IF(表格1[[#This Row],[中(LQ)]]="","",IF(表格1[[#This Row],[計分方式]]="Best5",LARGE((AB381,AC381,AD381,AE381,AF381,AG381,AH381,AI381,AJ381),1)+LARGE((AB381,AC381,AD381,AE381,AF381,AG381,AH381,AI381,AJ381),2)+LARGE((AB381,AC381,AD381,AE381,AF381,AG381,AH381,AI381,AJ381),3)+LARGE((AB381,AC381,AD381,AE381,AF381,AG381,AH381,AI381,AJ381),4)+LARGE((AB381,AC381,AD381,AE381,AF381,AG381,AH381,AI381,AJ381),5)&amp;"@",""))</f>
        <v/>
      </c>
      <c r="Z381" s="186" t="str">
        <f>IF(表格1[[#This Row],[中(LQ)]]="","",IF(表格1[[#This Row],[計分方式]]="Best6",LARGE((AB381,AC381,AD381,AE381,AF381,AG381,AH381,AI381,AJ381),1)+LARGE((AB381,AC381,AD381,AE381,AF381,AG381,AH381,AI381,AJ381),2)+LARGE((AB381,AC381,AD381,AE381,AF381,AG381,AH381,AI381,AJ381),3)+LARGE((AB381,AC381,AD381,AE381,AF381,AG381,AH381,AI381,AJ381),4)+LARGE((AB381,AC381,AD381,AE381,AF381,AG381,AH381,AI381,AJ381),5)+LARGE((AB381,AC381,AD381,AE381,AF381,AG381,AH381,AI381,AJ381),6)&amp;"@",""))</f>
        <v/>
      </c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52" t="s">
        <v>464</v>
      </c>
    </row>
    <row r="382" spans="1:37" ht="55.25" customHeight="1">
      <c r="A382" s="51" t="s">
        <v>1391</v>
      </c>
      <c r="B382" s="52" t="s">
        <v>53</v>
      </c>
      <c r="C382" s="52" t="s">
        <v>1392</v>
      </c>
      <c r="D382" s="160" t="s">
        <v>1393</v>
      </c>
      <c r="E382" s="7" t="s">
        <v>73</v>
      </c>
      <c r="F382" s="7">
        <v>20</v>
      </c>
      <c r="G382" s="7" t="s">
        <v>1729</v>
      </c>
      <c r="H382" s="7">
        <v>18</v>
      </c>
      <c r="I382" s="186" t="str">
        <f>IF(表格1[[#This Row],[中(M)]]="","",IF(表格1[[#This Row],[計分方式]]="4C+1X",SUM(M382:Q382)+LARGE(R382:V382,1)&amp;"@",""))</f>
        <v/>
      </c>
      <c r="J382" s="186" t="str">
        <f>IF(表格1[[#This Row],[中(M)]]="","",IF(表格1[[#This Row],[計分方式]]="4C+2X",SUM(M382:Q382)+LARGE(R382:W382,1)+LARGE(R382:W382,2)&amp;"@",""))</f>
        <v/>
      </c>
      <c r="K382" s="186" t="str">
        <f>IF(表格1[[#This Row],[中(M)]]="","",IF(表格1[[#This Row],[計分方式]]="Best5",LARGE((N382,O382,P382,Q382,R382,S382,T382,U382,V382),1)+LARGE((N382,O382,P382,Q382,R382,S382,T382,U382,V382),2)+LARGE((N382,O382,P382,Q382,R382,S382,T382,U382,V382),3)+LARGE((N382,O382,P382,Q382,R382,S382,T382,U382,V382),4)+LARGE((N382,O382,P382,Q382,R382,S382,T382,U382,V382),5)&amp;"@",""))</f>
        <v/>
      </c>
      <c r="L382" s="186" t="str">
        <f>IF(表格1[[#This Row],[中(M)]]="","",IF(表格1[[#This Row],[計分方式]]="Best6",LARGE((N382,O382,P382,Q382,R382,S382,T382,U382,V382),1)+LARGE((N382,O382,P382,Q382,R382,S382,T382,U382,V382),2)+LARGE((N382,O382,P382,Q382,R382,S382,T382,U382,V382),3)+LARGE((N382,O382,P382,Q382,R382,S382,T382,U382,V382),4)+LARGE((N382,O382,P382,Q382,R382,S382,T382,U382,V382),5)+LARGE((N382,O382,P382,Q382,R382,S382,T382,U382,V382),6)&amp;"@",""))</f>
        <v/>
      </c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186" t="str">
        <f>IF(表格1[[#This Row],[中(LQ)]]="","",IF(表格1[[#This Row],[計分方式]]="4C+1X",SUM(AA382:AE382)+LARGE(AF382:AJ382,1)&amp;"@",""))</f>
        <v/>
      </c>
      <c r="X382" s="186" t="str">
        <f>IF(表格1[[#This Row],[中(LQ)]]="","",IF(表格1[[#This Row],[計分方式]]="4C+2X",SUM(AA382:AE382)+LARGE(AF382:AJ382,1)+LARGE(AF382:AJ382,2)&amp;"@",""))</f>
        <v/>
      </c>
      <c r="Y382" s="186" t="str">
        <f>IF(表格1[[#This Row],[中(LQ)]]="","",IF(表格1[[#This Row],[計分方式]]="Best5",LARGE((AB382,AC382,AD382,AE382,AF382,AG382,AH382,AI382,AJ382),1)+LARGE((AB382,AC382,AD382,AE382,AF382,AG382,AH382,AI382,AJ382),2)+LARGE((AB382,AC382,AD382,AE382,AF382,AG382,AH382,AI382,AJ382),3)+LARGE((AB382,AC382,AD382,AE382,AF382,AG382,AH382,AI382,AJ382),4)+LARGE((AB382,AC382,AD382,AE382,AF382,AG382,AH382,AI382,AJ382),5)&amp;"@",""))</f>
        <v/>
      </c>
      <c r="Z382" s="186" t="str">
        <f>IF(表格1[[#This Row],[中(LQ)]]="","",IF(表格1[[#This Row],[計分方式]]="Best6",LARGE((AB382,AC382,AD382,AE382,AF382,AG382,AH382,AI382,AJ382),1)+LARGE((AB382,AC382,AD382,AE382,AF382,AG382,AH382,AI382,AJ382),2)+LARGE((AB382,AC382,AD382,AE382,AF382,AG382,AH382,AI382,AJ382),3)+LARGE((AB382,AC382,AD382,AE382,AF382,AG382,AH382,AI382,AJ382),4)+LARGE((AB382,AC382,AD382,AE382,AF382,AG382,AH382,AI382,AJ382),5)+LARGE((AB382,AC382,AD382,AE382,AF382,AG382,AH382,AI382,AJ382),6)&amp;"@",""))</f>
        <v/>
      </c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52" t="s">
        <v>464</v>
      </c>
    </row>
    <row r="383" spans="1:37" ht="55.25" customHeight="1">
      <c r="A383" s="85" t="s">
        <v>1394</v>
      </c>
      <c r="B383" s="52" t="s">
        <v>53</v>
      </c>
      <c r="C383" s="169" t="s">
        <v>1395</v>
      </c>
      <c r="D383" s="170" t="s">
        <v>1396</v>
      </c>
      <c r="E383" s="190" t="s">
        <v>73</v>
      </c>
      <c r="F383" s="190">
        <v>40</v>
      </c>
      <c r="G383" s="190" t="s">
        <v>1729</v>
      </c>
      <c r="H383" s="190">
        <v>17</v>
      </c>
      <c r="I383" s="186" t="str">
        <f>IF(表格1[[#This Row],[中(M)]]="","",IF(表格1[[#This Row],[計分方式]]="4C+1X",SUM(M383:Q383)+LARGE(R383:V383,1)&amp;"@",""))</f>
        <v/>
      </c>
      <c r="J383" s="186" t="str">
        <f>IF(表格1[[#This Row],[中(M)]]="","",IF(表格1[[#This Row],[計分方式]]="4C+2X",SUM(M383:Q383)+LARGE(R383:W383,1)+LARGE(R383:W383,2)&amp;"@",""))</f>
        <v/>
      </c>
      <c r="K383" s="186" t="str">
        <f>IF(表格1[[#This Row],[中(M)]]="","",IF(表格1[[#This Row],[計分方式]]="Best5",LARGE((N383,O383,P383,Q383,R383,S383,T383,U383,V383),1)+LARGE((N383,O383,P383,Q383,R383,S383,T383,U383,V383),2)+LARGE((N383,O383,P383,Q383,R383,S383,T383,U383,V383),3)+LARGE((N383,O383,P383,Q383,R383,S383,T383,U383,V383),4)+LARGE((N383,O383,P383,Q383,R383,S383,T383,U383,V383),5)&amp;"@",""))</f>
        <v/>
      </c>
      <c r="L383" s="186" t="str">
        <f>IF(表格1[[#This Row],[中(M)]]="","",IF(表格1[[#This Row],[計分方式]]="Best6",LARGE((N383,O383,P383,Q383,R383,S383,T383,U383,V383),1)+LARGE((N383,O383,P383,Q383,R383,S383,T383,U383,V383),2)+LARGE((N383,O383,P383,Q383,R383,S383,T383,U383,V383),3)+LARGE((N383,O383,P383,Q383,R383,S383,T383,U383,V383),4)+LARGE((N383,O383,P383,Q383,R383,S383,T383,U383,V383),5)+LARGE((N383,O383,P383,Q383,R383,S383,T383,U383,V383),6)&amp;"@",""))</f>
        <v/>
      </c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86" t="str">
        <f>IF(表格1[[#This Row],[中(LQ)]]="","",IF(表格1[[#This Row],[計分方式]]="4C+1X",SUM(AA383:AE383)+LARGE(AF383:AJ383,1)&amp;"@",""))</f>
        <v/>
      </c>
      <c r="X383" s="186" t="str">
        <f>IF(表格1[[#This Row],[中(LQ)]]="","",IF(表格1[[#This Row],[計分方式]]="4C+2X",SUM(AA383:AE383)+LARGE(AF383:AJ383,1)+LARGE(AF383:AJ383,2)&amp;"@",""))</f>
        <v/>
      </c>
      <c r="Y383" s="186" t="str">
        <f>IF(表格1[[#This Row],[中(LQ)]]="","",IF(表格1[[#This Row],[計分方式]]="Best5",LARGE((AB383,AC383,AD383,AE383,AF383,AG383,AH383,AI383,AJ383),1)+LARGE((AB383,AC383,AD383,AE383,AF383,AG383,AH383,AI383,AJ383),2)+LARGE((AB383,AC383,AD383,AE383,AF383,AG383,AH383,AI383,AJ383),3)+LARGE((AB383,AC383,AD383,AE383,AF383,AG383,AH383,AI383,AJ383),4)+LARGE((AB383,AC383,AD383,AE383,AF383,AG383,AH383,AI383,AJ383),5)&amp;"@",""))</f>
        <v/>
      </c>
      <c r="Z383" s="186" t="str">
        <f>IF(表格1[[#This Row],[中(LQ)]]="","",IF(表格1[[#This Row],[計分方式]]="Best6",LARGE((AB383,AC383,AD383,AE383,AF383,AG383,AH383,AI383,AJ383),1)+LARGE((AB383,AC383,AD383,AE383,AF383,AG383,AH383,AI383,AJ383),2)+LARGE((AB383,AC383,AD383,AE383,AF383,AG383,AH383,AI383,AJ383),3)+LARGE((AB383,AC383,AD383,AE383,AF383,AG383,AH383,AI383,AJ383),4)+LARGE((AB383,AC383,AD383,AE383,AF383,AG383,AH383,AI383,AJ383),5)+LARGE((AB383,AC383,AD383,AE383,AF383,AG383,AH383,AI383,AJ383),6)&amp;"@",""))</f>
        <v/>
      </c>
      <c r="AA383" s="190"/>
      <c r="AB383" s="190"/>
      <c r="AC383" s="190"/>
      <c r="AD383" s="190"/>
      <c r="AE383" s="190"/>
      <c r="AF383" s="190"/>
      <c r="AG383" s="190"/>
      <c r="AH383" s="190"/>
      <c r="AI383" s="190"/>
      <c r="AJ383" s="190"/>
      <c r="AK383" s="169" t="s">
        <v>464</v>
      </c>
    </row>
    <row r="384" spans="1:37" ht="55.25" customHeight="1">
      <c r="A384" s="85" t="s">
        <v>1397</v>
      </c>
      <c r="B384" s="52" t="s">
        <v>53</v>
      </c>
      <c r="C384" s="169" t="s">
        <v>1398</v>
      </c>
      <c r="D384" s="170" t="s">
        <v>1399</v>
      </c>
      <c r="E384" s="190" t="s">
        <v>73</v>
      </c>
      <c r="F384" s="190">
        <v>25</v>
      </c>
      <c r="G384" s="190" t="s">
        <v>1729</v>
      </c>
      <c r="H384" s="190">
        <v>17</v>
      </c>
      <c r="I384" s="186" t="str">
        <f>IF(表格1[[#This Row],[中(M)]]="","",IF(表格1[[#This Row],[計分方式]]="4C+1X",SUM(M384:Q384)+LARGE(R384:V384,1)&amp;"@",""))</f>
        <v/>
      </c>
      <c r="J384" s="186" t="str">
        <f>IF(表格1[[#This Row],[中(M)]]="","",IF(表格1[[#This Row],[計分方式]]="4C+2X",SUM(M384:Q384)+LARGE(R384:W384,1)+LARGE(R384:W384,2)&amp;"@",""))</f>
        <v/>
      </c>
      <c r="K384" s="186" t="str">
        <f>IF(表格1[[#This Row],[中(M)]]="","",IF(表格1[[#This Row],[計分方式]]="Best5",LARGE((N384,O384,P384,Q384,R384,S384,T384,U384,V384),1)+LARGE((N384,O384,P384,Q384,R384,S384,T384,U384,V384),2)+LARGE((N384,O384,P384,Q384,R384,S384,T384,U384,V384),3)+LARGE((N384,O384,P384,Q384,R384,S384,T384,U384,V384),4)+LARGE((N384,O384,P384,Q384,R384,S384,T384,U384,V384),5)&amp;"@",""))</f>
        <v/>
      </c>
      <c r="L384" s="186" t="str">
        <f>IF(表格1[[#This Row],[中(M)]]="","",IF(表格1[[#This Row],[計分方式]]="Best6",LARGE((N384,O384,P384,Q384,R384,S384,T384,U384,V384),1)+LARGE((N384,O384,P384,Q384,R384,S384,T384,U384,V384),2)+LARGE((N384,O384,P384,Q384,R384,S384,T384,U384,V384),3)+LARGE((N384,O384,P384,Q384,R384,S384,T384,U384,V384),4)+LARGE((N384,O384,P384,Q384,R384,S384,T384,U384,V384),5)+LARGE((N384,O384,P384,Q384,R384,S384,T384,U384,V384),6)&amp;"@",""))</f>
        <v/>
      </c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86" t="str">
        <f>IF(表格1[[#This Row],[中(LQ)]]="","",IF(表格1[[#This Row],[計分方式]]="4C+1X",SUM(AA384:AE384)+LARGE(AF384:AJ384,1)&amp;"@",""))</f>
        <v/>
      </c>
      <c r="X384" s="186" t="str">
        <f>IF(表格1[[#This Row],[中(LQ)]]="","",IF(表格1[[#This Row],[計分方式]]="4C+2X",SUM(AA384:AE384)+LARGE(AF384:AJ384,1)+LARGE(AF384:AJ384,2)&amp;"@",""))</f>
        <v/>
      </c>
      <c r="Y384" s="186" t="str">
        <f>IF(表格1[[#This Row],[中(LQ)]]="","",IF(表格1[[#This Row],[計分方式]]="Best5",LARGE((AB384,AC384,AD384,AE384,AF384,AG384,AH384,AI384,AJ384),1)+LARGE((AB384,AC384,AD384,AE384,AF384,AG384,AH384,AI384,AJ384),2)+LARGE((AB384,AC384,AD384,AE384,AF384,AG384,AH384,AI384,AJ384),3)+LARGE((AB384,AC384,AD384,AE384,AF384,AG384,AH384,AI384,AJ384),4)+LARGE((AB384,AC384,AD384,AE384,AF384,AG384,AH384,AI384,AJ384),5)&amp;"@",""))</f>
        <v/>
      </c>
      <c r="Z384" s="186" t="str">
        <f>IF(表格1[[#This Row],[中(LQ)]]="","",IF(表格1[[#This Row],[計分方式]]="Best6",LARGE((AB384,AC384,AD384,AE384,AF384,AG384,AH384,AI384,AJ384),1)+LARGE((AB384,AC384,AD384,AE384,AF384,AG384,AH384,AI384,AJ384),2)+LARGE((AB384,AC384,AD384,AE384,AF384,AG384,AH384,AI384,AJ384),3)+LARGE((AB384,AC384,AD384,AE384,AF384,AG384,AH384,AI384,AJ384),4)+LARGE((AB384,AC384,AD384,AE384,AF384,AG384,AH384,AI384,AJ384),5)+LARGE((AB384,AC384,AD384,AE384,AF384,AG384,AH384,AI384,AJ384),6)&amp;"@",""))</f>
        <v/>
      </c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69" t="s">
        <v>464</v>
      </c>
    </row>
    <row r="385" spans="1:37" ht="55.25" customHeight="1">
      <c r="A385" s="51" t="s">
        <v>1400</v>
      </c>
      <c r="B385" s="52" t="s">
        <v>53</v>
      </c>
      <c r="C385" s="52" t="s">
        <v>1401</v>
      </c>
      <c r="D385" s="160" t="s">
        <v>1402</v>
      </c>
      <c r="E385" s="7" t="s">
        <v>73</v>
      </c>
      <c r="F385" s="7">
        <v>40</v>
      </c>
      <c r="G385" s="7" t="s">
        <v>1729</v>
      </c>
      <c r="H385" s="7">
        <v>16</v>
      </c>
      <c r="I385" s="186" t="str">
        <f>IF(表格1[[#This Row],[中(M)]]="","",IF(表格1[[#This Row],[計分方式]]="4C+1X",SUM(M385:Q385)+LARGE(R385:V385,1)&amp;"@",""))</f>
        <v/>
      </c>
      <c r="J385" s="186" t="str">
        <f>IF(表格1[[#This Row],[中(M)]]="","",IF(表格1[[#This Row],[計分方式]]="4C+2X",SUM(M385:Q385)+LARGE(R385:W385,1)+LARGE(R385:W385,2)&amp;"@",""))</f>
        <v/>
      </c>
      <c r="K385" s="186" t="str">
        <f>IF(表格1[[#This Row],[中(M)]]="","",IF(表格1[[#This Row],[計分方式]]="Best5",LARGE((N385,O385,P385,Q385,R385,S385,T385,U385,V385),1)+LARGE((N385,O385,P385,Q385,R385,S385,T385,U385,V385),2)+LARGE((N385,O385,P385,Q385,R385,S385,T385,U385,V385),3)+LARGE((N385,O385,P385,Q385,R385,S385,T385,U385,V385),4)+LARGE((N385,O385,P385,Q385,R385,S385,T385,U385,V385),5)&amp;"@",""))</f>
        <v/>
      </c>
      <c r="L385" s="186" t="str">
        <f>IF(表格1[[#This Row],[中(M)]]="","",IF(表格1[[#This Row],[計分方式]]="Best6",LARGE((N385,O385,P385,Q385,R385,S385,T385,U385,V385),1)+LARGE((N385,O385,P385,Q385,R385,S385,T385,U385,V385),2)+LARGE((N385,O385,P385,Q385,R385,S385,T385,U385,V385),3)+LARGE((N385,O385,P385,Q385,R385,S385,T385,U385,V385),4)+LARGE((N385,O385,P385,Q385,R385,S385,T385,U385,V385),5)+LARGE((N385,O385,P385,Q385,R385,S385,T385,U385,V385),6)&amp;"@",""))</f>
        <v/>
      </c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186" t="str">
        <f>IF(表格1[[#This Row],[中(LQ)]]="","",IF(表格1[[#This Row],[計分方式]]="4C+1X",SUM(AA385:AE385)+LARGE(AF385:AJ385,1)&amp;"@",""))</f>
        <v/>
      </c>
      <c r="X385" s="186" t="str">
        <f>IF(表格1[[#This Row],[中(LQ)]]="","",IF(表格1[[#This Row],[計分方式]]="4C+2X",SUM(AA385:AE385)+LARGE(AF385:AJ385,1)+LARGE(AF385:AJ385,2)&amp;"@",""))</f>
        <v/>
      </c>
      <c r="Y385" s="186" t="str">
        <f>IF(表格1[[#This Row],[中(LQ)]]="","",IF(表格1[[#This Row],[計分方式]]="Best5",LARGE((AB385,AC385,AD385,AE385,AF385,AG385,AH385,AI385,AJ385),1)+LARGE((AB385,AC385,AD385,AE385,AF385,AG385,AH385,AI385,AJ385),2)+LARGE((AB385,AC385,AD385,AE385,AF385,AG385,AH385,AI385,AJ385),3)+LARGE((AB385,AC385,AD385,AE385,AF385,AG385,AH385,AI385,AJ385),4)+LARGE((AB385,AC385,AD385,AE385,AF385,AG385,AH385,AI385,AJ385),5)&amp;"@",""))</f>
        <v/>
      </c>
      <c r="Z385" s="186" t="str">
        <f>IF(表格1[[#This Row],[中(LQ)]]="","",IF(表格1[[#This Row],[計分方式]]="Best6",LARGE((AB385,AC385,AD385,AE385,AF385,AG385,AH385,AI385,AJ385),1)+LARGE((AB385,AC385,AD385,AE385,AF385,AG385,AH385,AI385,AJ385),2)+LARGE((AB385,AC385,AD385,AE385,AF385,AG385,AH385,AI385,AJ385),3)+LARGE((AB385,AC385,AD385,AE385,AF385,AG385,AH385,AI385,AJ385),4)+LARGE((AB385,AC385,AD385,AE385,AF385,AG385,AH385,AI385,AJ385),5)+LARGE((AB385,AC385,AD385,AE385,AF385,AG385,AH385,AI385,AJ385),6)&amp;"@",""))</f>
        <v/>
      </c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52" t="s">
        <v>464</v>
      </c>
    </row>
    <row r="386" spans="1:37" ht="55.25" customHeight="1">
      <c r="A386" s="51" t="s">
        <v>1403</v>
      </c>
      <c r="B386" s="52" t="s">
        <v>53</v>
      </c>
      <c r="C386" s="52" t="s">
        <v>1404</v>
      </c>
      <c r="D386" s="160" t="s">
        <v>1405</v>
      </c>
      <c r="E386" s="7" t="s">
        <v>73</v>
      </c>
      <c r="F386" s="7">
        <v>30</v>
      </c>
      <c r="G386" s="7" t="s">
        <v>1729</v>
      </c>
      <c r="H386" s="7">
        <v>17</v>
      </c>
      <c r="I386" s="186" t="str">
        <f>IF(表格1[[#This Row],[中(M)]]="","",IF(表格1[[#This Row],[計分方式]]="4C+1X",SUM(M386:Q386)+LARGE(R386:V386,1)&amp;"@",""))</f>
        <v/>
      </c>
      <c r="J386" s="186" t="str">
        <f>IF(表格1[[#This Row],[中(M)]]="","",IF(表格1[[#This Row],[計分方式]]="4C+2X",SUM(M386:Q386)+LARGE(R386:W386,1)+LARGE(R386:W386,2)&amp;"@",""))</f>
        <v/>
      </c>
      <c r="K386" s="186" t="str">
        <f>IF(表格1[[#This Row],[中(M)]]="","",IF(表格1[[#This Row],[計分方式]]="Best5",LARGE((N386,O386,P386,Q386,R386,S386,T386,U386,V386),1)+LARGE((N386,O386,P386,Q386,R386,S386,T386,U386,V386),2)+LARGE((N386,O386,P386,Q386,R386,S386,T386,U386,V386),3)+LARGE((N386,O386,P386,Q386,R386,S386,T386,U386,V386),4)+LARGE((N386,O386,P386,Q386,R386,S386,T386,U386,V386),5)&amp;"@",""))</f>
        <v/>
      </c>
      <c r="L386" s="186" t="str">
        <f>IF(表格1[[#This Row],[中(M)]]="","",IF(表格1[[#This Row],[計分方式]]="Best6",LARGE((N386,O386,P386,Q386,R386,S386,T386,U386,V386),1)+LARGE((N386,O386,P386,Q386,R386,S386,T386,U386,V386),2)+LARGE((N386,O386,P386,Q386,R386,S386,T386,U386,V386),3)+LARGE((N386,O386,P386,Q386,R386,S386,T386,U386,V386),4)+LARGE((N386,O386,P386,Q386,R386,S386,T386,U386,V386),5)+LARGE((N386,O386,P386,Q386,R386,S386,T386,U386,V386),6)&amp;"@",""))</f>
        <v/>
      </c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186" t="str">
        <f>IF(表格1[[#This Row],[中(LQ)]]="","",IF(表格1[[#This Row],[計分方式]]="4C+1X",SUM(AA386:AE386)+LARGE(AF386:AJ386,1)&amp;"@",""))</f>
        <v/>
      </c>
      <c r="X386" s="186" t="str">
        <f>IF(表格1[[#This Row],[中(LQ)]]="","",IF(表格1[[#This Row],[計分方式]]="4C+2X",SUM(AA386:AE386)+LARGE(AF386:AJ386,1)+LARGE(AF386:AJ386,2)&amp;"@",""))</f>
        <v/>
      </c>
      <c r="Y386" s="186" t="str">
        <f>IF(表格1[[#This Row],[中(LQ)]]="","",IF(表格1[[#This Row],[計分方式]]="Best5",LARGE((AB386,AC386,AD386,AE386,AF386,AG386,AH386,AI386,AJ386),1)+LARGE((AB386,AC386,AD386,AE386,AF386,AG386,AH386,AI386,AJ386),2)+LARGE((AB386,AC386,AD386,AE386,AF386,AG386,AH386,AI386,AJ386),3)+LARGE((AB386,AC386,AD386,AE386,AF386,AG386,AH386,AI386,AJ386),4)+LARGE((AB386,AC386,AD386,AE386,AF386,AG386,AH386,AI386,AJ386),5)&amp;"@",""))</f>
        <v/>
      </c>
      <c r="Z386" s="186" t="str">
        <f>IF(表格1[[#This Row],[中(LQ)]]="","",IF(表格1[[#This Row],[計分方式]]="Best6",LARGE((AB386,AC386,AD386,AE386,AF386,AG386,AH386,AI386,AJ386),1)+LARGE((AB386,AC386,AD386,AE386,AF386,AG386,AH386,AI386,AJ386),2)+LARGE((AB386,AC386,AD386,AE386,AF386,AG386,AH386,AI386,AJ386),3)+LARGE((AB386,AC386,AD386,AE386,AF386,AG386,AH386,AI386,AJ386),4)+LARGE((AB386,AC386,AD386,AE386,AF386,AG386,AH386,AI386,AJ386),5)+LARGE((AB386,AC386,AD386,AE386,AF386,AG386,AH386,AI386,AJ386),6)&amp;"@",""))</f>
        <v/>
      </c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52" t="s">
        <v>464</v>
      </c>
    </row>
    <row r="387" spans="1:37" s="180" customFormat="1" ht="55.25" customHeight="1">
      <c r="A387" s="72" t="s">
        <v>1583</v>
      </c>
      <c r="B387" s="155" t="s">
        <v>53</v>
      </c>
      <c r="C387" s="156" t="s">
        <v>1584</v>
      </c>
      <c r="D387" s="157" t="s">
        <v>1585</v>
      </c>
      <c r="E387" s="191" t="s">
        <v>73</v>
      </c>
      <c r="F387" s="187">
        <v>25</v>
      </c>
      <c r="G387" s="187" t="s">
        <v>1729</v>
      </c>
      <c r="H387" s="187"/>
      <c r="I387" s="187" t="str">
        <f>IF(表格1[[#This Row],[中(M)]]="","",IF(表格1[[#This Row],[計分方式]]="4C+1X",SUM(M387:Q387)+LARGE(R387:V387,1)&amp;"@",""))</f>
        <v/>
      </c>
      <c r="J387" s="187" t="str">
        <f>IF(表格1[[#This Row],[中(M)]]="","",IF(表格1[[#This Row],[計分方式]]="4C+2X",SUM(M387:Q387)+LARGE(R387:W387,1)+LARGE(R387:W387,2)&amp;"@",""))</f>
        <v/>
      </c>
      <c r="K387" s="187" t="str">
        <f>IF(表格1[[#This Row],[中(M)]]="","",IF(表格1[[#This Row],[計分方式]]="Best5",LARGE((N387,O387,P387,Q387,R387,S387,T387,U387,V387),1)+LARGE((N387,O387,P387,Q387,R387,S387,T387,U387,V387),2)+LARGE((N387,O387,P387,Q387,R387,S387,T387,U387,V387),3)+LARGE((N387,O387,P387,Q387,R387,S387,T387,U387,V387),4)+LARGE((N387,O387,P387,Q387,R387,S387,T387,U387,V387),5)&amp;"@",""))</f>
        <v/>
      </c>
      <c r="L387" s="187" t="str">
        <f>IF(表格1[[#This Row],[中(M)]]="","",IF(表格1[[#This Row],[計分方式]]="Best6",LARGE((N387,O387,P387,Q387,R387,S387,T387,U387,V387),1)+LARGE((N387,O387,P387,Q387,R387,S387,T387,U387,V387),2)+LARGE((N387,O387,P387,Q387,R387,S387,T387,U387,V387),3)+LARGE((N387,O387,P387,Q387,R387,S387,T387,U387,V387),4)+LARGE((N387,O387,P387,Q387,R387,S387,T387,U387,V387),5)+LARGE((N387,O387,P387,Q387,R387,S387,T387,U387,V387),6)&amp;"@",""))</f>
        <v/>
      </c>
      <c r="M387" s="187"/>
      <c r="N387" s="187"/>
      <c r="O387" s="187"/>
      <c r="P387" s="187"/>
      <c r="Q387" s="187"/>
      <c r="R387" s="187"/>
      <c r="S387" s="187"/>
      <c r="T387" s="187"/>
      <c r="U387" s="187"/>
      <c r="V387" s="187"/>
      <c r="W387" s="187" t="str">
        <f>IF(表格1[[#This Row],[中(LQ)]]="","",IF(表格1[[#This Row],[計分方式]]="4C+1X",SUM(AA387:AE387)+LARGE(AF387:AJ387,1)&amp;"@",""))</f>
        <v/>
      </c>
      <c r="X387" s="187" t="str">
        <f>IF(表格1[[#This Row],[中(LQ)]]="","",IF(表格1[[#This Row],[計分方式]]="4C+2X",SUM(AA387:AE387)+LARGE(AF387:AJ387,1)+LARGE(AF387:AJ387,2)&amp;"@",""))</f>
        <v/>
      </c>
      <c r="Y387" s="187" t="str">
        <f>IF(表格1[[#This Row],[中(LQ)]]="","",IF(表格1[[#This Row],[計分方式]]="Best5",LARGE((AB387,AC387,AD387,AE387,AF387,AG387,AH387,AI387,AJ387),1)+LARGE((AB387,AC387,AD387,AE387,AF387,AG387,AH387,AI387,AJ387),2)+LARGE((AB387,AC387,AD387,AE387,AF387,AG387,AH387,AI387,AJ387),3)+LARGE((AB387,AC387,AD387,AE387,AF387,AG387,AH387,AI387,AJ387),4)+LARGE((AB387,AC387,AD387,AE387,AF387,AG387,AH387,AI387,AJ387),5)&amp;"@",""))</f>
        <v/>
      </c>
      <c r="Z387" s="187" t="str">
        <f>IF(表格1[[#This Row],[中(LQ)]]="","",IF(表格1[[#This Row],[計分方式]]="Best6",LARGE((AB387,AC387,AD387,AE387,AF387,AG387,AH387,AI387,AJ387),1)+LARGE((AB387,AC387,AD387,AE387,AF387,AG387,AH387,AI387,AJ387),2)+LARGE((AB387,AC387,AD387,AE387,AF387,AG387,AH387,AI387,AJ387),3)+LARGE((AB387,AC387,AD387,AE387,AF387,AG387,AH387,AI387,AJ387),4)+LARGE((AB387,AC387,AD387,AE387,AF387,AG387,AH387,AI387,AJ387),5)+LARGE((AB387,AC387,AD387,AE387,AF387,AG387,AH387,AI387,AJ387),6)&amp;"@",""))</f>
        <v/>
      </c>
      <c r="AA387" s="187"/>
      <c r="AB387" s="187"/>
      <c r="AC387" s="187"/>
      <c r="AD387" s="187"/>
      <c r="AE387" s="187"/>
      <c r="AF387" s="187"/>
      <c r="AG387" s="187"/>
      <c r="AH387" s="187"/>
      <c r="AI387" s="187"/>
      <c r="AJ387" s="187"/>
      <c r="AK387" s="155" t="s">
        <v>1619</v>
      </c>
    </row>
    <row r="388" spans="1:37" ht="55.25" customHeight="1">
      <c r="A388" s="85" t="s">
        <v>1406</v>
      </c>
      <c r="B388" s="52" t="s">
        <v>53</v>
      </c>
      <c r="C388" s="169" t="s">
        <v>1407</v>
      </c>
      <c r="D388" s="170" t="s">
        <v>1408</v>
      </c>
      <c r="E388" s="190" t="s">
        <v>73</v>
      </c>
      <c r="F388" s="190">
        <v>25</v>
      </c>
      <c r="G388" s="190" t="s">
        <v>1148</v>
      </c>
      <c r="H388" s="190">
        <v>16.100000000000001</v>
      </c>
      <c r="I388" s="186" t="str">
        <f>IF(表格1[[#This Row],[中(M)]]="","",IF(表格1[[#This Row],[計分方式]]="4C+1X",SUM(M388:Q388)+LARGE(R388:V388,1)&amp;"@",""))</f>
        <v/>
      </c>
      <c r="J388" s="186" t="str">
        <f>IF(表格1[[#This Row],[中(M)]]="","",IF(表格1[[#This Row],[計分方式]]="4C+2X",SUM(M388:Q388)+LARGE(R388:W388,1)+LARGE(R388:W388,2)&amp;"@",""))</f>
        <v/>
      </c>
      <c r="K388" s="186" t="str">
        <f>IF(表格1[[#This Row],[中(M)]]="","",IF(表格1[[#This Row],[計分方式]]="Best5",LARGE((N388,O388,P388,Q388,R388,S388,T388,U388,V388),1)+LARGE((N388,O388,P388,Q388,R388,S388,T388,U388,V388),2)+LARGE((N388,O388,P388,Q388,R388,S388,T388,U388,V388),3)+LARGE((N388,O388,P388,Q388,R388,S388,T388,U388,V388),4)+LARGE((N388,O388,P388,Q388,R388,S388,T388,U388,V388),5)&amp;"@",""))</f>
        <v/>
      </c>
      <c r="L388" s="186" t="str">
        <f>IF(表格1[[#This Row],[中(M)]]="","",IF(表格1[[#This Row],[計分方式]]="Best6",LARGE((N388,O388,P388,Q388,R388,S388,T388,U388,V388),1)+LARGE((N388,O388,P388,Q388,R388,S388,T388,U388,V388),2)+LARGE((N388,O388,P388,Q388,R388,S388,T388,U388,V388),3)+LARGE((N388,O388,P388,Q388,R388,S388,T388,U388,V388),4)+LARGE((N388,O388,P388,Q388,R388,S388,T388,U388,V388),5)+LARGE((N388,O388,P388,Q388,R388,S388,T388,U388,V388),6)&amp;"@",""))</f>
        <v/>
      </c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86" t="str">
        <f>IF(表格1[[#This Row],[中(LQ)]]="","",IF(表格1[[#This Row],[計分方式]]="4C+1X",SUM(AA388:AE388)+LARGE(AF388:AJ388,1)&amp;"@",""))</f>
        <v/>
      </c>
      <c r="X388" s="186" t="str">
        <f>IF(表格1[[#This Row],[中(LQ)]]="","",IF(表格1[[#This Row],[計分方式]]="4C+2X",SUM(AA388:AE388)+LARGE(AF388:AJ388,1)+LARGE(AF388:AJ388,2)&amp;"@",""))</f>
        <v/>
      </c>
      <c r="Y388" s="186" t="str">
        <f>IF(表格1[[#This Row],[中(LQ)]]="","",IF(表格1[[#This Row],[計分方式]]="Best5",LARGE((AB388,AC388,AD388,AE388,AF388,AG388,AH388,AI388,AJ388),1)+LARGE((AB388,AC388,AD388,AE388,AF388,AG388,AH388,AI388,AJ388),2)+LARGE((AB388,AC388,AD388,AE388,AF388,AG388,AH388,AI388,AJ388),3)+LARGE((AB388,AC388,AD388,AE388,AF388,AG388,AH388,AI388,AJ388),4)+LARGE((AB388,AC388,AD388,AE388,AF388,AG388,AH388,AI388,AJ388),5)&amp;"@",""))</f>
        <v/>
      </c>
      <c r="Z388" s="186" t="str">
        <f>IF(表格1[[#This Row],[中(LQ)]]="","",IF(表格1[[#This Row],[計分方式]]="Best6",LARGE((AB388,AC388,AD388,AE388,AF388,AG388,AH388,AI388,AJ388),1)+LARGE((AB388,AC388,AD388,AE388,AF388,AG388,AH388,AI388,AJ388),2)+LARGE((AB388,AC388,AD388,AE388,AF388,AG388,AH388,AI388,AJ388),3)+LARGE((AB388,AC388,AD388,AE388,AF388,AG388,AH388,AI388,AJ388),4)+LARGE((AB388,AC388,AD388,AE388,AF388,AG388,AH388,AI388,AJ388),5)+LARGE((AB388,AC388,AD388,AE388,AF388,AG388,AH388,AI388,AJ388),6)&amp;"@",""))</f>
        <v/>
      </c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69" t="s">
        <v>464</v>
      </c>
    </row>
    <row r="389" spans="1:37" ht="55.25" customHeight="1">
      <c r="A389" s="85" t="s">
        <v>1409</v>
      </c>
      <c r="B389" s="52" t="s">
        <v>53</v>
      </c>
      <c r="C389" s="169" t="s">
        <v>1410</v>
      </c>
      <c r="D389" s="170" t="s">
        <v>1411</v>
      </c>
      <c r="E389" s="190" t="s">
        <v>1742</v>
      </c>
      <c r="F389" s="190">
        <v>30</v>
      </c>
      <c r="G389" s="190" t="s">
        <v>1148</v>
      </c>
      <c r="H389" s="190">
        <v>16.43</v>
      </c>
      <c r="I389" s="186" t="str">
        <f>IF(表格1[[#This Row],[中(M)]]="","",IF(表格1[[#This Row],[計分方式]]="4C+1X",SUM(M389:Q389)+LARGE(R389:V389,1)&amp;"@",""))</f>
        <v/>
      </c>
      <c r="J389" s="186" t="str">
        <f>IF(表格1[[#This Row],[中(M)]]="","",IF(表格1[[#This Row],[計分方式]]="4C+2X",SUM(M389:Q389)+LARGE(R389:W389,1)+LARGE(R389:W389,2)&amp;"@",""))</f>
        <v/>
      </c>
      <c r="K389" s="186" t="str">
        <f>IF(表格1[[#This Row],[中(M)]]="","",IF(表格1[[#This Row],[計分方式]]="Best5",LARGE((N389,O389,P389,Q389,R389,S389,T389,U389,V389),1)+LARGE((N389,O389,P389,Q389,R389,S389,T389,U389,V389),2)+LARGE((N389,O389,P389,Q389,R389,S389,T389,U389,V389),3)+LARGE((N389,O389,P389,Q389,R389,S389,T389,U389,V389),4)+LARGE((N389,O389,P389,Q389,R389,S389,T389,U389,V389),5)&amp;"@",""))</f>
        <v/>
      </c>
      <c r="L389" s="186" t="str">
        <f>IF(表格1[[#This Row],[中(M)]]="","",IF(表格1[[#This Row],[計分方式]]="Best6",LARGE((N389,O389,P389,Q389,R389,S389,T389,U389,V389),1)+LARGE((N389,O389,P389,Q389,R389,S389,T389,U389,V389),2)+LARGE((N389,O389,P389,Q389,R389,S389,T389,U389,V389),3)+LARGE((N389,O389,P389,Q389,R389,S389,T389,U389,V389),4)+LARGE((N389,O389,P389,Q389,R389,S389,T389,U389,V389),5)+LARGE((N389,O389,P389,Q389,R389,S389,T389,U389,V389),6)&amp;"@",""))</f>
        <v/>
      </c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86" t="str">
        <f>IF(表格1[[#This Row],[中(LQ)]]="","",IF(表格1[[#This Row],[計分方式]]="4C+1X",SUM(AA389:AE389)+LARGE(AF389:AJ389,1)&amp;"@",""))</f>
        <v/>
      </c>
      <c r="X389" s="186" t="str">
        <f>IF(表格1[[#This Row],[中(LQ)]]="","",IF(表格1[[#This Row],[計分方式]]="4C+2X",SUM(AA389:AE389)+LARGE(AF389:AJ389,1)+LARGE(AF389:AJ389,2)&amp;"@",""))</f>
        <v/>
      </c>
      <c r="Y389" s="186" t="str">
        <f>IF(表格1[[#This Row],[中(LQ)]]="","",IF(表格1[[#This Row],[計分方式]]="Best5",LARGE((AB389,AC389,AD389,AE389,AF389,AG389,AH389,AI389,AJ389),1)+LARGE((AB389,AC389,AD389,AE389,AF389,AG389,AH389,AI389,AJ389),2)+LARGE((AB389,AC389,AD389,AE389,AF389,AG389,AH389,AI389,AJ389),3)+LARGE((AB389,AC389,AD389,AE389,AF389,AG389,AH389,AI389,AJ389),4)+LARGE((AB389,AC389,AD389,AE389,AF389,AG389,AH389,AI389,AJ389),5)&amp;"@",""))</f>
        <v/>
      </c>
      <c r="Z389" s="186" t="str">
        <f>IF(表格1[[#This Row],[中(LQ)]]="","",IF(表格1[[#This Row],[計分方式]]="Best6",LARGE((AB389,AC389,AD389,AE389,AF389,AG389,AH389,AI389,AJ389),1)+LARGE((AB389,AC389,AD389,AE389,AF389,AG389,AH389,AI389,AJ389),2)+LARGE((AB389,AC389,AD389,AE389,AF389,AG389,AH389,AI389,AJ389),3)+LARGE((AB389,AC389,AD389,AE389,AF389,AG389,AH389,AI389,AJ389),4)+LARGE((AB389,AC389,AD389,AE389,AF389,AG389,AH389,AI389,AJ389),5)+LARGE((AB389,AC389,AD389,AE389,AF389,AG389,AH389,AI389,AJ389),6)&amp;"@",""))</f>
        <v/>
      </c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69" t="s">
        <v>1412</v>
      </c>
    </row>
    <row r="390" spans="1:37" ht="55.25" customHeight="1">
      <c r="A390" s="82"/>
      <c r="B390" s="83"/>
      <c r="C390" s="83"/>
      <c r="D390" s="84"/>
      <c r="E390" s="199"/>
      <c r="F390" s="199"/>
      <c r="G390" s="199"/>
      <c r="H390" s="185"/>
      <c r="I390" s="185"/>
      <c r="J390" s="185"/>
      <c r="K390" s="185"/>
      <c r="L390" s="185"/>
      <c r="M390" s="185"/>
      <c r="N390" s="185"/>
      <c r="O390" s="185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83"/>
    </row>
    <row r="391" spans="1:37" ht="55.25" customHeight="1">
      <c r="A391" s="82"/>
      <c r="B391" s="83"/>
      <c r="C391" s="83"/>
      <c r="D391" s="55" t="s">
        <v>1413</v>
      </c>
      <c r="E391" s="199"/>
      <c r="F391" s="199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83"/>
    </row>
    <row r="392" spans="1:37" ht="55.25" customHeight="1">
      <c r="A392" s="82"/>
      <c r="B392" s="83"/>
      <c r="C392" s="83"/>
      <c r="D392" s="56" t="s">
        <v>1414</v>
      </c>
      <c r="E392" s="199"/>
      <c r="F392" s="199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83"/>
    </row>
    <row r="393" spans="1:37" ht="55.25" customHeight="1">
      <c r="A393" s="82"/>
      <c r="B393" s="83"/>
      <c r="C393" s="83"/>
      <c r="D393" s="60" t="s">
        <v>1415</v>
      </c>
      <c r="E393" s="199"/>
      <c r="F393" s="199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199"/>
      <c r="AI393" s="199"/>
      <c r="AJ393" s="199"/>
      <c r="AK393" s="83"/>
    </row>
    <row r="394" spans="1:37" ht="55.25" customHeight="1">
      <c r="A394" s="82"/>
      <c r="B394" s="83"/>
      <c r="C394" s="83"/>
      <c r="D394" s="84"/>
      <c r="E394" s="199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/>
      <c r="AD394" s="199"/>
      <c r="AE394" s="199"/>
      <c r="AF394" s="199"/>
      <c r="AG394" s="199"/>
      <c r="AH394" s="199"/>
      <c r="AI394" s="199"/>
      <c r="AJ394" s="199"/>
      <c r="AK394" s="83"/>
    </row>
    <row r="395" spans="1:37" ht="55.25" customHeight="1">
      <c r="A395" s="82"/>
      <c r="B395" s="83"/>
      <c r="C395" s="83"/>
      <c r="D395" s="84"/>
      <c r="E395" s="199"/>
      <c r="F395" s="199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/>
      <c r="AF395" s="199"/>
      <c r="AG395" s="199"/>
      <c r="AH395" s="199"/>
      <c r="AI395" s="199"/>
      <c r="AJ395" s="199"/>
      <c r="AK395" s="83"/>
    </row>
    <row r="396" spans="1:37" ht="55.25" customHeight="1">
      <c r="A396" s="82"/>
      <c r="B396" s="83"/>
      <c r="C396" s="83"/>
      <c r="D396" s="84"/>
      <c r="E396" s="199"/>
      <c r="F396" s="199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199"/>
      <c r="AK396" s="83"/>
    </row>
    <row r="397" spans="1:37" ht="55.25" customHeight="1">
      <c r="A397" s="82"/>
      <c r="B397" s="83"/>
      <c r="C397" s="83"/>
      <c r="D397" s="84"/>
      <c r="E397" s="199"/>
      <c r="F397" s="199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199"/>
      <c r="AK397" s="83"/>
    </row>
    <row r="398" spans="1:37" ht="55.25" customHeight="1">
      <c r="A398" s="82"/>
      <c r="B398" s="83"/>
      <c r="C398" s="83"/>
      <c r="D398" s="84"/>
      <c r="E398" s="199"/>
      <c r="F398" s="199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199"/>
      <c r="AK398" s="83"/>
    </row>
    <row r="399" spans="1:37" ht="55.25" customHeight="1">
      <c r="A399" s="82"/>
      <c r="B399" s="83"/>
      <c r="C399" s="83"/>
      <c r="D399" s="84"/>
      <c r="E399" s="199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  <c r="AA399" s="199"/>
      <c r="AB399" s="199"/>
      <c r="AC399" s="199"/>
      <c r="AD399" s="199"/>
      <c r="AE399" s="199"/>
      <c r="AF399" s="199"/>
      <c r="AG399" s="199"/>
      <c r="AH399" s="199"/>
      <c r="AI399" s="199"/>
      <c r="AJ399" s="199"/>
      <c r="AK399" s="83"/>
    </row>
    <row r="400" spans="1:37" ht="55.25" customHeight="1">
      <c r="A400" s="82"/>
      <c r="B400" s="83"/>
      <c r="C400" s="83"/>
      <c r="D400" s="84"/>
      <c r="E400" s="199"/>
      <c r="F400" s="199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  <c r="AA400" s="199"/>
      <c r="AB400" s="199"/>
      <c r="AC400" s="199"/>
      <c r="AD400" s="199"/>
      <c r="AE400" s="199"/>
      <c r="AF400" s="199"/>
      <c r="AG400" s="199"/>
      <c r="AH400" s="199"/>
      <c r="AI400" s="199"/>
      <c r="AJ400" s="199"/>
      <c r="AK400" s="83"/>
    </row>
    <row r="401" spans="1:37" ht="55.25" customHeight="1">
      <c r="A401" s="82"/>
      <c r="B401" s="83"/>
      <c r="C401" s="83"/>
      <c r="D401" s="84"/>
      <c r="E401" s="199"/>
      <c r="F401" s="199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199"/>
      <c r="AD401" s="199"/>
      <c r="AE401" s="199"/>
      <c r="AF401" s="199"/>
      <c r="AG401" s="199"/>
      <c r="AH401" s="199"/>
      <c r="AI401" s="199"/>
      <c r="AJ401" s="199"/>
      <c r="AK401" s="83"/>
    </row>
    <row r="402" spans="1:37" ht="55.25" customHeight="1">
      <c r="A402" s="82"/>
      <c r="B402" s="83"/>
      <c r="C402" s="83"/>
      <c r="D402" s="84"/>
      <c r="E402" s="199"/>
      <c r="F402" s="199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199"/>
      <c r="AD402" s="199"/>
      <c r="AE402" s="199"/>
      <c r="AF402" s="199"/>
      <c r="AG402" s="199"/>
      <c r="AH402" s="199"/>
      <c r="AI402" s="199"/>
      <c r="AJ402" s="199"/>
      <c r="AK402" s="83"/>
    </row>
    <row r="403" spans="1:37" ht="55.25" customHeight="1">
      <c r="A403" s="82"/>
      <c r="B403" s="83"/>
      <c r="C403" s="83"/>
      <c r="D403" s="84"/>
      <c r="E403" s="199"/>
      <c r="F403" s="199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/>
      <c r="AD403" s="199"/>
      <c r="AE403" s="199"/>
      <c r="AF403" s="199"/>
      <c r="AG403" s="199"/>
      <c r="AH403" s="199"/>
      <c r="AI403" s="199"/>
      <c r="AJ403" s="199"/>
      <c r="AK403" s="83"/>
    </row>
    <row r="404" spans="1:37" ht="55.25" customHeight="1">
      <c r="A404" s="82"/>
      <c r="B404" s="83"/>
      <c r="C404" s="83"/>
      <c r="D404" s="84"/>
      <c r="E404" s="199"/>
      <c r="F404" s="199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199"/>
      <c r="AD404" s="199"/>
      <c r="AE404" s="199"/>
      <c r="AF404" s="199"/>
      <c r="AG404" s="199"/>
      <c r="AH404" s="199"/>
      <c r="AI404" s="199"/>
      <c r="AJ404" s="199"/>
      <c r="AK404" s="83"/>
    </row>
    <row r="405" spans="1:37" ht="55.25" customHeight="1">
      <c r="A405" s="82"/>
      <c r="B405" s="83"/>
      <c r="C405" s="83"/>
      <c r="D405" s="84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83"/>
    </row>
    <row r="406" spans="1:37" ht="55.25" customHeight="1">
      <c r="A406" s="82"/>
      <c r="B406" s="83"/>
      <c r="C406" s="83"/>
      <c r="D406" s="84"/>
      <c r="E406" s="199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  <c r="AJ406" s="199"/>
      <c r="AK406" s="83"/>
    </row>
    <row r="407" spans="1:37" ht="55.25" customHeight="1">
      <c r="A407" s="82"/>
      <c r="B407" s="83"/>
      <c r="C407" s="83"/>
      <c r="D407" s="84"/>
      <c r="E407" s="199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  <c r="AC407" s="199"/>
      <c r="AD407" s="199"/>
      <c r="AE407" s="199"/>
      <c r="AF407" s="199"/>
      <c r="AG407" s="199"/>
      <c r="AH407" s="199"/>
      <c r="AI407" s="199"/>
      <c r="AJ407" s="199"/>
      <c r="AK407" s="83"/>
    </row>
    <row r="408" spans="1:37" ht="55.25" customHeight="1">
      <c r="A408" s="82"/>
      <c r="B408" s="83"/>
      <c r="C408" s="83"/>
      <c r="D408" s="84"/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199"/>
      <c r="AK408" s="83"/>
    </row>
    <row r="409" spans="1:37" ht="55.25" customHeight="1">
      <c r="A409" s="82"/>
      <c r="B409" s="83"/>
      <c r="C409" s="83"/>
      <c r="D409" s="84"/>
      <c r="E409" s="199"/>
      <c r="F409" s="199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  <c r="AA409" s="199"/>
      <c r="AB409" s="199"/>
      <c r="AC409" s="199"/>
      <c r="AD409" s="199"/>
      <c r="AE409" s="199"/>
      <c r="AF409" s="199"/>
      <c r="AG409" s="199"/>
      <c r="AH409" s="199"/>
      <c r="AI409" s="199"/>
      <c r="AJ409" s="199"/>
      <c r="AK409" s="83"/>
    </row>
    <row r="410" spans="1:37" ht="55.25" customHeight="1">
      <c r="A410" s="82"/>
      <c r="B410" s="83"/>
      <c r="C410" s="83"/>
      <c r="D410" s="84"/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199"/>
      <c r="AD410" s="199"/>
      <c r="AE410" s="199"/>
      <c r="AF410" s="199"/>
      <c r="AG410" s="199"/>
      <c r="AH410" s="199"/>
      <c r="AI410" s="199"/>
      <c r="AJ410" s="199"/>
      <c r="AK410" s="83"/>
    </row>
    <row r="411" spans="1:37" ht="55.25" customHeight="1">
      <c r="A411" s="82"/>
      <c r="B411" s="83"/>
      <c r="C411" s="83"/>
      <c r="D411" s="84"/>
      <c r="E411" s="199"/>
      <c r="F411" s="199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199"/>
      <c r="AD411" s="199"/>
      <c r="AE411" s="199"/>
      <c r="AF411" s="199"/>
      <c r="AG411" s="199"/>
      <c r="AH411" s="199"/>
      <c r="AI411" s="199"/>
      <c r="AJ411" s="199"/>
      <c r="AK411" s="83"/>
    </row>
    <row r="412" spans="1:37" ht="55.25" customHeight="1">
      <c r="A412" s="82"/>
      <c r="B412" s="83"/>
      <c r="C412" s="83"/>
      <c r="D412" s="84"/>
      <c r="E412" s="199"/>
      <c r="F412" s="199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199"/>
      <c r="AI412" s="199"/>
      <c r="AJ412" s="199"/>
      <c r="AK412" s="83"/>
    </row>
    <row r="413" spans="1:37" ht="55.25" customHeight="1">
      <c r="A413" s="82"/>
      <c r="B413" s="83"/>
      <c r="C413" s="83"/>
      <c r="D413" s="84"/>
      <c r="E413" s="199"/>
      <c r="F413" s="199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199"/>
      <c r="AG413" s="199"/>
      <c r="AH413" s="199"/>
      <c r="AI413" s="199"/>
      <c r="AJ413" s="199"/>
      <c r="AK413" s="83"/>
    </row>
    <row r="414" spans="1:37" ht="55.25" customHeight="1">
      <c r="A414" s="82"/>
      <c r="B414" s="83"/>
      <c r="C414" s="83"/>
      <c r="D414" s="84"/>
      <c r="E414" s="199"/>
      <c r="F414" s="199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199"/>
      <c r="AD414" s="199"/>
      <c r="AE414" s="199"/>
      <c r="AF414" s="199"/>
      <c r="AG414" s="199"/>
      <c r="AH414" s="199"/>
      <c r="AI414" s="199"/>
      <c r="AJ414" s="199"/>
      <c r="AK414" s="83"/>
    </row>
    <row r="415" spans="1:37" ht="55.25" customHeight="1">
      <c r="A415" s="82"/>
      <c r="B415" s="83"/>
      <c r="C415" s="83"/>
      <c r="D415" s="84"/>
      <c r="E415" s="199"/>
      <c r="F415" s="199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83"/>
    </row>
    <row r="416" spans="1:37" ht="55.25" customHeight="1">
      <c r="A416" s="82"/>
      <c r="B416" s="83"/>
      <c r="C416" s="83"/>
      <c r="D416" s="84"/>
      <c r="E416" s="199"/>
      <c r="F416" s="199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199"/>
      <c r="AD416" s="199"/>
      <c r="AE416" s="199"/>
      <c r="AF416" s="199"/>
      <c r="AG416" s="199"/>
      <c r="AH416" s="199"/>
      <c r="AI416" s="199"/>
      <c r="AJ416" s="199"/>
      <c r="AK416" s="83"/>
    </row>
    <row r="417" spans="1:37" ht="55.25" customHeight="1">
      <c r="A417" s="82"/>
      <c r="B417" s="83"/>
      <c r="C417" s="83"/>
      <c r="D417" s="84"/>
      <c r="E417" s="199"/>
      <c r="F417" s="199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  <c r="AA417" s="199"/>
      <c r="AB417" s="199"/>
      <c r="AC417" s="199"/>
      <c r="AD417" s="199"/>
      <c r="AE417" s="199"/>
      <c r="AF417" s="199"/>
      <c r="AG417" s="199"/>
      <c r="AH417" s="199"/>
      <c r="AI417" s="199"/>
      <c r="AJ417" s="199"/>
      <c r="AK417" s="83"/>
    </row>
    <row r="418" spans="1:37" ht="55.25" customHeight="1">
      <c r="A418" s="82"/>
      <c r="B418" s="83"/>
      <c r="C418" s="83"/>
      <c r="D418" s="84"/>
      <c r="E418" s="199"/>
      <c r="F418" s="199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  <c r="AA418" s="199"/>
      <c r="AB418" s="199"/>
      <c r="AC418" s="199"/>
      <c r="AD418" s="199"/>
      <c r="AE418" s="199"/>
      <c r="AF418" s="199"/>
      <c r="AG418" s="199"/>
      <c r="AH418" s="199"/>
      <c r="AI418" s="199"/>
      <c r="AJ418" s="199"/>
      <c r="AK418" s="83"/>
    </row>
    <row r="419" spans="1:37" ht="55.25" customHeight="1">
      <c r="A419" s="82"/>
      <c r="B419" s="83"/>
      <c r="C419" s="83"/>
      <c r="D419" s="84"/>
      <c r="E419" s="199"/>
      <c r="F419" s="199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  <c r="AA419" s="199"/>
      <c r="AB419" s="199"/>
      <c r="AC419" s="199"/>
      <c r="AD419" s="199"/>
      <c r="AE419" s="199"/>
      <c r="AF419" s="199"/>
      <c r="AG419" s="199"/>
      <c r="AH419" s="199"/>
      <c r="AI419" s="199"/>
      <c r="AJ419" s="199"/>
      <c r="AK419" s="83"/>
    </row>
    <row r="420" spans="1:37" ht="55.25" customHeight="1">
      <c r="A420" s="82"/>
      <c r="B420" s="83"/>
      <c r="C420" s="83"/>
      <c r="D420" s="84"/>
      <c r="E420" s="199"/>
      <c r="F420" s="199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99"/>
      <c r="AB420" s="199"/>
      <c r="AC420" s="199"/>
      <c r="AD420" s="199"/>
      <c r="AE420" s="199"/>
      <c r="AF420" s="199"/>
      <c r="AG420" s="199"/>
      <c r="AH420" s="199"/>
      <c r="AI420" s="199"/>
      <c r="AJ420" s="199"/>
      <c r="AK420" s="83"/>
    </row>
    <row r="421" spans="1:37" ht="55.25" customHeight="1">
      <c r="A421" s="82"/>
      <c r="B421" s="83"/>
      <c r="C421" s="83"/>
      <c r="D421" s="84"/>
      <c r="E421" s="199"/>
      <c r="F421" s="199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  <c r="AJ421" s="199"/>
      <c r="AK421" s="83"/>
    </row>
    <row r="422" spans="1:37" ht="55.25" customHeight="1">
      <c r="A422" s="82"/>
      <c r="B422" s="83"/>
      <c r="C422" s="83"/>
      <c r="D422" s="84"/>
      <c r="E422" s="199"/>
      <c r="F422" s="199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199"/>
      <c r="AD422" s="199"/>
      <c r="AE422" s="199"/>
      <c r="AF422" s="199"/>
      <c r="AG422" s="199"/>
      <c r="AH422" s="199"/>
      <c r="AI422" s="199"/>
      <c r="AJ422" s="199"/>
      <c r="AK422" s="83"/>
    </row>
    <row r="423" spans="1:37" ht="55.25" customHeight="1">
      <c r="A423" s="82"/>
      <c r="B423" s="83"/>
      <c r="C423" s="83"/>
      <c r="D423" s="84"/>
      <c r="E423" s="199"/>
      <c r="F423" s="199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/>
      <c r="AD423" s="199"/>
      <c r="AE423" s="199"/>
      <c r="AF423" s="199"/>
      <c r="AG423" s="199"/>
      <c r="AH423" s="199"/>
      <c r="AI423" s="199"/>
      <c r="AJ423" s="199"/>
      <c r="AK423" s="83"/>
    </row>
    <row r="424" spans="1:37" ht="55.25" customHeight="1">
      <c r="A424" s="82"/>
      <c r="B424" s="83"/>
      <c r="C424" s="83"/>
      <c r="D424" s="84"/>
      <c r="E424" s="199"/>
      <c r="F424" s="199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/>
      <c r="AD424" s="199"/>
      <c r="AE424" s="199"/>
      <c r="AF424" s="199"/>
      <c r="AG424" s="199"/>
      <c r="AH424" s="199"/>
      <c r="AI424" s="199"/>
      <c r="AJ424" s="199"/>
      <c r="AK424" s="83"/>
    </row>
    <row r="425" spans="1:37" ht="55.25" customHeight="1">
      <c r="A425" s="82"/>
      <c r="B425" s="83"/>
      <c r="C425" s="83"/>
      <c r="D425" s="84"/>
      <c r="E425" s="199"/>
      <c r="F425" s="199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/>
      <c r="AF425" s="199"/>
      <c r="AG425" s="199"/>
      <c r="AH425" s="199"/>
      <c r="AI425" s="199"/>
      <c r="AJ425" s="199"/>
      <c r="AK425" s="83"/>
    </row>
    <row r="426" spans="1:37" ht="55.25" customHeight="1">
      <c r="A426" s="82"/>
      <c r="B426" s="83"/>
      <c r="C426" s="83"/>
      <c r="D426" s="84"/>
      <c r="E426" s="199"/>
      <c r="F426" s="199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83"/>
    </row>
    <row r="427" spans="1:37" ht="55.25" customHeight="1">
      <c r="A427" s="82"/>
      <c r="B427" s="83"/>
      <c r="C427" s="83"/>
      <c r="D427" s="84"/>
      <c r="E427" s="199"/>
      <c r="F427" s="199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99"/>
      <c r="AB427" s="199"/>
      <c r="AC427" s="199"/>
      <c r="AD427" s="199"/>
      <c r="AE427" s="199"/>
      <c r="AF427" s="199"/>
      <c r="AG427" s="199"/>
      <c r="AH427" s="199"/>
      <c r="AI427" s="199"/>
      <c r="AJ427" s="199"/>
      <c r="AK427" s="83"/>
    </row>
    <row r="428" spans="1:37" ht="55.25" customHeight="1">
      <c r="A428" s="82"/>
      <c r="B428" s="83"/>
      <c r="C428" s="83"/>
      <c r="D428" s="84"/>
      <c r="E428" s="199"/>
      <c r="F428" s="199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199"/>
      <c r="AK428" s="83"/>
    </row>
    <row r="429" spans="1:37" ht="55.25" customHeight="1">
      <c r="A429" s="82"/>
      <c r="B429" s="83"/>
      <c r="C429" s="83"/>
      <c r="D429" s="84"/>
      <c r="E429" s="199"/>
      <c r="F429" s="199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  <c r="AJ429" s="199"/>
      <c r="AK429" s="83"/>
    </row>
    <row r="431" spans="1:37" ht="35" customHeight="1">
      <c r="E431" s="200"/>
      <c r="F431" s="205"/>
      <c r="G431" s="184"/>
      <c r="H431" s="200"/>
      <c r="I431" s="200"/>
    </row>
    <row r="432" spans="1:37" ht="35" customHeight="1">
      <c r="E432" s="200"/>
      <c r="F432" s="205"/>
      <c r="G432" s="184"/>
      <c r="H432" s="200"/>
      <c r="I432" s="200"/>
    </row>
    <row r="433" spans="5:9" ht="35" customHeight="1">
      <c r="E433" s="200"/>
      <c r="F433" s="205"/>
      <c r="G433" s="184"/>
      <c r="H433" s="200"/>
      <c r="I433" s="200"/>
    </row>
    <row r="434" spans="5:9" ht="35" customHeight="1">
      <c r="E434" s="200"/>
      <c r="F434" s="205"/>
      <c r="G434" s="184"/>
      <c r="H434" s="200"/>
      <c r="I434" s="200"/>
    </row>
  </sheetData>
  <sheetProtection algorithmName="SHA-512" hashValue="h/5QdLu5b9MUE6GLD8FECHNFM/E98FGpNlgR11xt5O0ftEM64AFV4dz/1D7CoSLuK/ucBjThSNAxlDe19ooVsg==" saltValue="iYZiPwtepyOPz/KU0GLp4w==" spinCount="100000" sheet="1" scenarios="1" sort="0" autoFilter="0"/>
  <sortState xmlns:xlrd2="http://schemas.microsoft.com/office/spreadsheetml/2017/richdata2" ref="A1:AK339">
    <sortCondition ref="A1:A339"/>
  </sortState>
  <dataConsolidate/>
  <phoneticPr fontId="1" type="noConversion"/>
  <pageMargins left="0.19685039370078741" right="0.19685039370078741" top="0.19685039370078741" bottom="0.19685039370078741" header="0.15748031496062992" footer="0.15748031496062992"/>
  <pageSetup paperSize="9" scale="55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7B190-BA23-46E0-B9EC-6920628F89E2}">
  <dimension ref="A1:M390"/>
  <sheetViews>
    <sheetView workbookViewId="0">
      <selection sqref="A1:D1"/>
    </sheetView>
  </sheetViews>
  <sheetFormatPr baseColWidth="10" defaultColWidth="9" defaultRowHeight="16"/>
  <cols>
    <col min="1" max="1" width="9" style="152"/>
    <col min="2" max="2" width="6.6640625" style="152" customWidth="1"/>
    <col min="3" max="3" width="24.1640625" style="152" customWidth="1"/>
    <col min="4" max="4" width="22.83203125" style="152" customWidth="1"/>
    <col min="5" max="5" width="9" style="152"/>
    <col min="6" max="6" width="6.1640625" style="152" customWidth="1"/>
    <col min="7" max="7" width="24.5" style="152" customWidth="1"/>
    <col min="8" max="8" width="23.1640625" style="152" customWidth="1"/>
    <col min="9" max="12" width="9" style="151"/>
    <col min="13" max="13" width="29.6640625" style="151" customWidth="1"/>
    <col min="14" max="16384" width="9" style="67"/>
  </cols>
  <sheetData>
    <row r="1" spans="1:13" ht="16" customHeight="1">
      <c r="A1" s="251" t="s">
        <v>1416</v>
      </c>
      <c r="B1" s="251"/>
      <c r="C1" s="251"/>
      <c r="D1" s="251"/>
      <c r="E1" s="251" t="s">
        <v>1417</v>
      </c>
      <c r="F1" s="251"/>
      <c r="G1" s="251"/>
      <c r="H1" s="251"/>
    </row>
    <row r="2" spans="1:13" ht="17" customHeight="1">
      <c r="A2" s="151" t="s">
        <v>1418</v>
      </c>
      <c r="B2" s="151" t="s">
        <v>1419</v>
      </c>
      <c r="C2" s="151" t="s">
        <v>1420</v>
      </c>
      <c r="D2" s="151" t="s">
        <v>1421</v>
      </c>
      <c r="E2" s="151" t="s">
        <v>1418</v>
      </c>
      <c r="F2" s="151" t="s">
        <v>1419</v>
      </c>
      <c r="G2" s="151" t="s">
        <v>1420</v>
      </c>
      <c r="H2" s="151" t="s">
        <v>1421</v>
      </c>
      <c r="I2" s="151" t="s">
        <v>1418</v>
      </c>
      <c r="J2" s="151" t="s">
        <v>1419</v>
      </c>
      <c r="K2" s="151" t="s">
        <v>1420</v>
      </c>
      <c r="L2" s="151" t="s">
        <v>1421</v>
      </c>
    </row>
    <row r="3" spans="1:13" ht="34">
      <c r="A3" s="152" t="s">
        <v>113</v>
      </c>
      <c r="B3" s="152" t="s">
        <v>60</v>
      </c>
      <c r="C3" s="152" t="s">
        <v>114</v>
      </c>
      <c r="D3" s="152" t="s">
        <v>115</v>
      </c>
      <c r="E3" s="152" t="s">
        <v>113</v>
      </c>
      <c r="F3" s="152" t="s">
        <v>60</v>
      </c>
      <c r="G3" s="152" t="s">
        <v>114</v>
      </c>
      <c r="H3" s="152" t="s">
        <v>115</v>
      </c>
      <c r="I3" s="151" t="b">
        <f t="shared" ref="I3:L66" si="0">EXACT(A3,E3)</f>
        <v>1</v>
      </c>
      <c r="J3" s="151" t="b">
        <f t="shared" si="0"/>
        <v>1</v>
      </c>
      <c r="K3" s="151" t="b">
        <f t="shared" si="0"/>
        <v>1</v>
      </c>
      <c r="L3" s="151" t="b">
        <f t="shared" si="0"/>
        <v>1</v>
      </c>
    </row>
    <row r="4" spans="1:13" ht="17">
      <c r="A4" s="152" t="s">
        <v>119</v>
      </c>
      <c r="B4" s="152" t="s">
        <v>60</v>
      </c>
      <c r="C4" s="152" t="s">
        <v>120</v>
      </c>
      <c r="D4" s="152" t="s">
        <v>121</v>
      </c>
      <c r="E4" s="152" t="s">
        <v>119</v>
      </c>
      <c r="F4" s="152" t="s">
        <v>60</v>
      </c>
      <c r="G4" s="152" t="s">
        <v>120</v>
      </c>
      <c r="H4" s="152" t="s">
        <v>121</v>
      </c>
      <c r="I4" s="151" t="b">
        <f t="shared" si="0"/>
        <v>1</v>
      </c>
      <c r="J4" s="151" t="b">
        <f t="shared" si="0"/>
        <v>1</v>
      </c>
      <c r="K4" s="151" t="b">
        <f t="shared" si="0"/>
        <v>1</v>
      </c>
      <c r="L4" s="151" t="b">
        <f t="shared" si="0"/>
        <v>1</v>
      </c>
    </row>
    <row r="5" spans="1:13" ht="17">
      <c r="A5" s="152" t="s">
        <v>123</v>
      </c>
      <c r="B5" s="152" t="s">
        <v>60</v>
      </c>
      <c r="C5" s="152" t="s">
        <v>124</v>
      </c>
      <c r="D5" s="152" t="s">
        <v>125</v>
      </c>
      <c r="E5" s="152" t="s">
        <v>123</v>
      </c>
      <c r="F5" s="152" t="s">
        <v>60</v>
      </c>
      <c r="G5" s="152" t="s">
        <v>124</v>
      </c>
      <c r="H5" s="152" t="s">
        <v>125</v>
      </c>
      <c r="I5" s="151" t="b">
        <f t="shared" si="0"/>
        <v>1</v>
      </c>
      <c r="J5" s="151" t="b">
        <f t="shared" si="0"/>
        <v>1</v>
      </c>
      <c r="K5" s="151" t="b">
        <f t="shared" si="0"/>
        <v>1</v>
      </c>
      <c r="L5" s="151" t="b">
        <f t="shared" si="0"/>
        <v>1</v>
      </c>
    </row>
    <row r="6" spans="1:13" ht="17">
      <c r="A6" s="152" t="s">
        <v>128</v>
      </c>
      <c r="B6" s="152" t="s">
        <v>60</v>
      </c>
      <c r="C6" s="152" t="s">
        <v>129</v>
      </c>
      <c r="D6" s="152" t="s">
        <v>130</v>
      </c>
      <c r="E6" s="152" t="s">
        <v>128</v>
      </c>
      <c r="F6" s="152" t="s">
        <v>60</v>
      </c>
      <c r="G6" s="152" t="s">
        <v>129</v>
      </c>
      <c r="H6" s="152" t="s">
        <v>130</v>
      </c>
      <c r="I6" s="151" t="b">
        <f t="shared" si="0"/>
        <v>1</v>
      </c>
      <c r="J6" s="151" t="b">
        <f t="shared" si="0"/>
        <v>1</v>
      </c>
      <c r="K6" s="151" t="b">
        <f t="shared" si="0"/>
        <v>1</v>
      </c>
      <c r="L6" s="151" t="b">
        <f t="shared" si="0"/>
        <v>1</v>
      </c>
      <c r="M6" s="152"/>
    </row>
    <row r="7" spans="1:13" ht="17">
      <c r="A7" s="152" t="s">
        <v>132</v>
      </c>
      <c r="B7" s="152" t="s">
        <v>60</v>
      </c>
      <c r="C7" s="152" t="s">
        <v>133</v>
      </c>
      <c r="D7" s="152" t="s">
        <v>134</v>
      </c>
      <c r="E7" s="152" t="s">
        <v>132</v>
      </c>
      <c r="F7" s="152" t="s">
        <v>60</v>
      </c>
      <c r="G7" s="152" t="s">
        <v>133</v>
      </c>
      <c r="H7" s="152" t="s">
        <v>134</v>
      </c>
      <c r="I7" s="151" t="b">
        <f t="shared" si="0"/>
        <v>1</v>
      </c>
      <c r="J7" s="151" t="b">
        <f t="shared" si="0"/>
        <v>1</v>
      </c>
      <c r="K7" s="151" t="b">
        <f t="shared" si="0"/>
        <v>1</v>
      </c>
      <c r="L7" s="151" t="b">
        <f t="shared" si="0"/>
        <v>1</v>
      </c>
      <c r="M7" s="152"/>
    </row>
    <row r="8" spans="1:13" ht="68">
      <c r="A8" s="152" t="s">
        <v>136</v>
      </c>
      <c r="B8" s="152" t="s">
        <v>60</v>
      </c>
      <c r="C8" s="152" t="s">
        <v>137</v>
      </c>
      <c r="D8" s="152" t="s">
        <v>138</v>
      </c>
      <c r="E8" s="152" t="s">
        <v>136</v>
      </c>
      <c r="F8" s="152" t="s">
        <v>60</v>
      </c>
      <c r="G8" s="152" t="s">
        <v>137</v>
      </c>
      <c r="H8" s="152" t="s">
        <v>138</v>
      </c>
      <c r="I8" s="151" t="b">
        <f t="shared" si="0"/>
        <v>1</v>
      </c>
      <c r="J8" s="151" t="b">
        <f t="shared" si="0"/>
        <v>1</v>
      </c>
      <c r="K8" s="151" t="b">
        <f t="shared" si="0"/>
        <v>1</v>
      </c>
      <c r="L8" s="151" t="b">
        <f t="shared" si="0"/>
        <v>1</v>
      </c>
    </row>
    <row r="9" spans="1:13" ht="17">
      <c r="A9" s="152" t="s">
        <v>140</v>
      </c>
      <c r="B9" s="152" t="s">
        <v>60</v>
      </c>
      <c r="C9" s="152" t="s">
        <v>141</v>
      </c>
      <c r="D9" s="152" t="s">
        <v>142</v>
      </c>
      <c r="E9" s="152" t="s">
        <v>140</v>
      </c>
      <c r="F9" s="152" t="s">
        <v>60</v>
      </c>
      <c r="G9" s="152" t="s">
        <v>141</v>
      </c>
      <c r="H9" s="152" t="s">
        <v>142</v>
      </c>
      <c r="I9" s="151" t="b">
        <f t="shared" si="0"/>
        <v>1</v>
      </c>
      <c r="J9" s="151" t="b">
        <f t="shared" si="0"/>
        <v>1</v>
      </c>
      <c r="K9" s="151" t="b">
        <f t="shared" si="0"/>
        <v>1</v>
      </c>
      <c r="L9" s="151" t="b">
        <f t="shared" si="0"/>
        <v>1</v>
      </c>
      <c r="M9" s="152"/>
    </row>
    <row r="10" spans="1:13" ht="17">
      <c r="A10" s="152" t="s">
        <v>145</v>
      </c>
      <c r="B10" s="152" t="s">
        <v>60</v>
      </c>
      <c r="C10" s="152" t="s">
        <v>146</v>
      </c>
      <c r="D10" s="152" t="s">
        <v>147</v>
      </c>
      <c r="E10" s="152" t="s">
        <v>145</v>
      </c>
      <c r="F10" s="152" t="s">
        <v>60</v>
      </c>
      <c r="G10" s="152" t="s">
        <v>146</v>
      </c>
      <c r="H10" s="152" t="s">
        <v>147</v>
      </c>
      <c r="I10" s="151" t="b">
        <f t="shared" si="0"/>
        <v>1</v>
      </c>
      <c r="J10" s="151" t="b">
        <f t="shared" si="0"/>
        <v>1</v>
      </c>
      <c r="K10" s="151" t="b">
        <f t="shared" si="0"/>
        <v>1</v>
      </c>
      <c r="L10" s="151" t="b">
        <f t="shared" si="0"/>
        <v>1</v>
      </c>
    </row>
    <row r="11" spans="1:13" ht="85">
      <c r="A11" s="152" t="s">
        <v>149</v>
      </c>
      <c r="B11" s="152" t="s">
        <v>60</v>
      </c>
      <c r="C11" s="152" t="s">
        <v>150</v>
      </c>
      <c r="D11" s="152" t="s">
        <v>61</v>
      </c>
      <c r="E11" s="152" t="s">
        <v>149</v>
      </c>
      <c r="F11" s="152" t="s">
        <v>60</v>
      </c>
      <c r="G11" s="152" t="s">
        <v>150</v>
      </c>
      <c r="H11" s="152" t="s">
        <v>61</v>
      </c>
      <c r="I11" s="151" t="b">
        <f t="shared" si="0"/>
        <v>1</v>
      </c>
      <c r="J11" s="151" t="b">
        <f t="shared" si="0"/>
        <v>1</v>
      </c>
      <c r="K11" s="151" t="b">
        <f t="shared" si="0"/>
        <v>1</v>
      </c>
      <c r="L11" s="151" t="b">
        <f t="shared" si="0"/>
        <v>1</v>
      </c>
      <c r="M11" s="152"/>
    </row>
    <row r="12" spans="1:13" ht="34">
      <c r="A12" s="152" t="s">
        <v>152</v>
      </c>
      <c r="B12" s="152" t="s">
        <v>60</v>
      </c>
      <c r="C12" s="152" t="s">
        <v>153</v>
      </c>
      <c r="D12" s="152" t="s">
        <v>154</v>
      </c>
      <c r="E12" s="152" t="s">
        <v>152</v>
      </c>
      <c r="F12" s="152" t="s">
        <v>60</v>
      </c>
      <c r="G12" s="152" t="s">
        <v>153</v>
      </c>
      <c r="H12" s="152" t="s">
        <v>154</v>
      </c>
      <c r="I12" s="151" t="b">
        <f t="shared" si="0"/>
        <v>1</v>
      </c>
      <c r="J12" s="151" t="b">
        <f t="shared" si="0"/>
        <v>1</v>
      </c>
      <c r="K12" s="151" t="b">
        <f t="shared" si="0"/>
        <v>1</v>
      </c>
      <c r="L12" s="151" t="b">
        <f t="shared" si="0"/>
        <v>1</v>
      </c>
    </row>
    <row r="13" spans="1:13" ht="34">
      <c r="A13" s="152" t="s">
        <v>155</v>
      </c>
      <c r="B13" s="152" t="s">
        <v>60</v>
      </c>
      <c r="C13" s="152" t="s">
        <v>156</v>
      </c>
      <c r="D13" s="152" t="s">
        <v>157</v>
      </c>
      <c r="E13" s="152" t="s">
        <v>155</v>
      </c>
      <c r="F13" s="152" t="s">
        <v>60</v>
      </c>
      <c r="G13" s="152" t="s">
        <v>156</v>
      </c>
      <c r="H13" s="152" t="s">
        <v>157</v>
      </c>
      <c r="I13" s="151" t="b">
        <f t="shared" si="0"/>
        <v>1</v>
      </c>
      <c r="J13" s="151" t="b">
        <f t="shared" si="0"/>
        <v>1</v>
      </c>
      <c r="K13" s="151" t="b">
        <f t="shared" si="0"/>
        <v>1</v>
      </c>
      <c r="L13" s="151" t="b">
        <f t="shared" si="0"/>
        <v>1</v>
      </c>
    </row>
    <row r="14" spans="1:13" ht="102">
      <c r="A14" s="152" t="s">
        <v>158</v>
      </c>
      <c r="B14" s="152" t="s">
        <v>60</v>
      </c>
      <c r="C14" s="152" t="s">
        <v>159</v>
      </c>
      <c r="D14" s="152" t="s">
        <v>160</v>
      </c>
      <c r="E14" s="152" t="s">
        <v>158</v>
      </c>
      <c r="F14" s="152" t="s">
        <v>60</v>
      </c>
      <c r="G14" s="152" t="s">
        <v>1422</v>
      </c>
      <c r="H14" s="152" t="s">
        <v>1423</v>
      </c>
      <c r="I14" s="151" t="b">
        <f t="shared" si="0"/>
        <v>1</v>
      </c>
      <c r="J14" s="151" t="b">
        <f t="shared" si="0"/>
        <v>1</v>
      </c>
      <c r="K14" s="151" t="b">
        <f t="shared" si="0"/>
        <v>0</v>
      </c>
      <c r="L14" s="151" t="b">
        <f t="shared" si="0"/>
        <v>0</v>
      </c>
      <c r="M14" s="152" t="s">
        <v>1424</v>
      </c>
    </row>
    <row r="15" spans="1:13" ht="34">
      <c r="A15" s="152" t="s">
        <v>162</v>
      </c>
      <c r="B15" s="152" t="s">
        <v>60</v>
      </c>
      <c r="C15" s="152" t="s">
        <v>163</v>
      </c>
      <c r="D15" s="152" t="s">
        <v>164</v>
      </c>
      <c r="E15" s="152" t="s">
        <v>162</v>
      </c>
      <c r="F15" s="152" t="s">
        <v>60</v>
      </c>
      <c r="G15" s="152" t="s">
        <v>1425</v>
      </c>
      <c r="H15" s="152" t="s">
        <v>1426</v>
      </c>
      <c r="I15" s="151" t="b">
        <f t="shared" si="0"/>
        <v>1</v>
      </c>
      <c r="J15" s="151" t="b">
        <f t="shared" si="0"/>
        <v>1</v>
      </c>
      <c r="K15" s="151" t="b">
        <f t="shared" si="0"/>
        <v>0</v>
      </c>
      <c r="L15" s="151" t="b">
        <f t="shared" si="0"/>
        <v>0</v>
      </c>
      <c r="M15" s="151" t="s">
        <v>1424</v>
      </c>
    </row>
    <row r="16" spans="1:13" ht="34">
      <c r="A16" s="152" t="s">
        <v>165</v>
      </c>
      <c r="B16" s="152" t="s">
        <v>60</v>
      </c>
      <c r="C16" s="152" t="s">
        <v>166</v>
      </c>
      <c r="D16" s="152" t="s">
        <v>167</v>
      </c>
      <c r="E16" s="152" t="s">
        <v>165</v>
      </c>
      <c r="F16" s="152" t="s">
        <v>60</v>
      </c>
      <c r="G16" s="152" t="s">
        <v>1427</v>
      </c>
      <c r="H16" s="152" t="s">
        <v>1428</v>
      </c>
      <c r="I16" s="151" t="b">
        <f t="shared" si="0"/>
        <v>1</v>
      </c>
      <c r="J16" s="151" t="b">
        <f t="shared" si="0"/>
        <v>1</v>
      </c>
      <c r="K16" s="151" t="b">
        <f t="shared" si="0"/>
        <v>0</v>
      </c>
      <c r="L16" s="151" t="b">
        <f t="shared" si="0"/>
        <v>0</v>
      </c>
      <c r="M16" s="151" t="s">
        <v>1424</v>
      </c>
    </row>
    <row r="17" spans="1:13" ht="68">
      <c r="A17" s="152" t="s">
        <v>168</v>
      </c>
      <c r="B17" s="152" t="s">
        <v>60</v>
      </c>
      <c r="C17" s="152" t="s">
        <v>169</v>
      </c>
      <c r="D17" s="152" t="s">
        <v>170</v>
      </c>
      <c r="E17" s="152" t="s">
        <v>168</v>
      </c>
      <c r="F17" s="152" t="s">
        <v>60</v>
      </c>
      <c r="G17" s="152" t="s">
        <v>169</v>
      </c>
      <c r="H17" s="152" t="s">
        <v>170</v>
      </c>
      <c r="I17" s="151" t="b">
        <f t="shared" si="0"/>
        <v>1</v>
      </c>
      <c r="J17" s="151" t="b">
        <f t="shared" si="0"/>
        <v>1</v>
      </c>
      <c r="K17" s="151" t="b">
        <f t="shared" si="0"/>
        <v>1</v>
      </c>
      <c r="L17" s="151" t="b">
        <f t="shared" si="0"/>
        <v>1</v>
      </c>
      <c r="M17" s="152"/>
    </row>
    <row r="18" spans="1:13" ht="17">
      <c r="A18" s="152" t="s">
        <v>172</v>
      </c>
      <c r="B18" s="152" t="s">
        <v>60</v>
      </c>
      <c r="C18" s="152" t="s">
        <v>173</v>
      </c>
      <c r="D18" s="152" t="s">
        <v>174</v>
      </c>
      <c r="E18" s="152" t="s">
        <v>172</v>
      </c>
      <c r="F18" s="152" t="s">
        <v>60</v>
      </c>
      <c r="G18" s="152" t="s">
        <v>173</v>
      </c>
      <c r="H18" s="152" t="s">
        <v>174</v>
      </c>
      <c r="I18" s="151" t="b">
        <f t="shared" si="0"/>
        <v>1</v>
      </c>
      <c r="J18" s="151" t="b">
        <f t="shared" si="0"/>
        <v>1</v>
      </c>
      <c r="K18" s="151" t="b">
        <f t="shared" si="0"/>
        <v>1</v>
      </c>
      <c r="L18" s="151" t="b">
        <f t="shared" si="0"/>
        <v>1</v>
      </c>
    </row>
    <row r="19" spans="1:13" ht="17">
      <c r="A19" s="152" t="s">
        <v>175</v>
      </c>
      <c r="B19" s="152" t="s">
        <v>60</v>
      </c>
      <c r="C19" s="152" t="s">
        <v>176</v>
      </c>
      <c r="D19" s="152" t="s">
        <v>177</v>
      </c>
      <c r="E19" s="152" t="s">
        <v>175</v>
      </c>
      <c r="F19" s="152" t="s">
        <v>60</v>
      </c>
      <c r="G19" s="152" t="s">
        <v>176</v>
      </c>
      <c r="H19" s="152" t="s">
        <v>177</v>
      </c>
      <c r="I19" s="151" t="b">
        <f t="shared" si="0"/>
        <v>1</v>
      </c>
      <c r="J19" s="151" t="b">
        <f t="shared" si="0"/>
        <v>1</v>
      </c>
      <c r="K19" s="151" t="b">
        <f t="shared" si="0"/>
        <v>1</v>
      </c>
      <c r="L19" s="151" t="b">
        <f t="shared" si="0"/>
        <v>1</v>
      </c>
    </row>
    <row r="20" spans="1:13" ht="17">
      <c r="A20" s="152" t="s">
        <v>179</v>
      </c>
      <c r="B20" s="152" t="s">
        <v>60</v>
      </c>
      <c r="C20" s="152" t="s">
        <v>180</v>
      </c>
      <c r="D20" s="152" t="s">
        <v>181</v>
      </c>
      <c r="E20" s="152" t="s">
        <v>179</v>
      </c>
      <c r="F20" s="152" t="s">
        <v>60</v>
      </c>
      <c r="G20" s="152" t="s">
        <v>180</v>
      </c>
      <c r="H20" s="152" t="s">
        <v>181</v>
      </c>
      <c r="I20" s="151" t="b">
        <f t="shared" si="0"/>
        <v>1</v>
      </c>
      <c r="J20" s="151" t="b">
        <f t="shared" si="0"/>
        <v>1</v>
      </c>
      <c r="K20" s="151" t="b">
        <f t="shared" si="0"/>
        <v>1</v>
      </c>
      <c r="L20" s="151" t="b">
        <f t="shared" si="0"/>
        <v>1</v>
      </c>
    </row>
    <row r="21" spans="1:13" ht="102">
      <c r="A21" s="152" t="s">
        <v>183</v>
      </c>
      <c r="B21" s="152" t="s">
        <v>60</v>
      </c>
      <c r="C21" s="152" t="s">
        <v>184</v>
      </c>
      <c r="D21" s="152" t="s">
        <v>185</v>
      </c>
      <c r="E21" s="152" t="s">
        <v>183</v>
      </c>
      <c r="F21" s="152" t="s">
        <v>60</v>
      </c>
      <c r="G21" s="152" t="s">
        <v>184</v>
      </c>
      <c r="H21" s="152" t="s">
        <v>185</v>
      </c>
      <c r="I21" s="151" t="b">
        <f t="shared" si="0"/>
        <v>1</v>
      </c>
      <c r="J21" s="151" t="b">
        <f t="shared" si="0"/>
        <v>1</v>
      </c>
      <c r="K21" s="151" t="b">
        <f t="shared" si="0"/>
        <v>1</v>
      </c>
      <c r="L21" s="151" t="b">
        <f t="shared" si="0"/>
        <v>1</v>
      </c>
    </row>
    <row r="22" spans="1:13" ht="17">
      <c r="A22" s="152" t="s">
        <v>186</v>
      </c>
      <c r="B22" s="152" t="s">
        <v>60</v>
      </c>
      <c r="C22" s="152" t="s">
        <v>187</v>
      </c>
      <c r="D22" s="152" t="s">
        <v>188</v>
      </c>
      <c r="E22" s="152" t="s">
        <v>186</v>
      </c>
      <c r="F22" s="152" t="s">
        <v>60</v>
      </c>
      <c r="G22" s="152" t="s">
        <v>187</v>
      </c>
      <c r="H22" s="152" t="s">
        <v>188</v>
      </c>
      <c r="I22" s="151" t="b">
        <f t="shared" si="0"/>
        <v>1</v>
      </c>
      <c r="J22" s="151" t="b">
        <f t="shared" si="0"/>
        <v>1</v>
      </c>
      <c r="K22" s="151" t="b">
        <f t="shared" si="0"/>
        <v>1</v>
      </c>
      <c r="L22" s="151" t="b">
        <f t="shared" si="0"/>
        <v>1</v>
      </c>
    </row>
    <row r="23" spans="1:13" ht="68">
      <c r="A23" s="152" t="s">
        <v>190</v>
      </c>
      <c r="B23" s="152" t="s">
        <v>60</v>
      </c>
      <c r="C23" s="152" t="s">
        <v>191</v>
      </c>
      <c r="D23" s="152" t="s">
        <v>192</v>
      </c>
      <c r="E23" s="152" t="s">
        <v>190</v>
      </c>
      <c r="F23" s="152" t="s">
        <v>60</v>
      </c>
      <c r="G23" s="152" t="s">
        <v>191</v>
      </c>
      <c r="H23" s="152" t="s">
        <v>192</v>
      </c>
      <c r="I23" s="151" t="b">
        <f t="shared" si="0"/>
        <v>1</v>
      </c>
      <c r="J23" s="151" t="b">
        <f t="shared" si="0"/>
        <v>1</v>
      </c>
      <c r="K23" s="151" t="b">
        <f t="shared" si="0"/>
        <v>1</v>
      </c>
      <c r="L23" s="151" t="b">
        <f t="shared" si="0"/>
        <v>1</v>
      </c>
    </row>
    <row r="24" spans="1:13" ht="68">
      <c r="A24" s="152" t="s">
        <v>194</v>
      </c>
      <c r="B24" s="152" t="s">
        <v>60</v>
      </c>
      <c r="C24" s="152" t="s">
        <v>195</v>
      </c>
      <c r="D24" s="152" t="s">
        <v>196</v>
      </c>
      <c r="E24" s="152" t="s">
        <v>194</v>
      </c>
      <c r="F24" s="152" t="s">
        <v>60</v>
      </c>
      <c r="G24" s="152" t="s">
        <v>195</v>
      </c>
      <c r="H24" s="152" t="s">
        <v>196</v>
      </c>
      <c r="I24" s="151" t="b">
        <f t="shared" si="0"/>
        <v>1</v>
      </c>
      <c r="J24" s="151" t="b">
        <f t="shared" si="0"/>
        <v>1</v>
      </c>
      <c r="K24" s="151" t="b">
        <f t="shared" si="0"/>
        <v>1</v>
      </c>
      <c r="L24" s="151" t="b">
        <f t="shared" si="0"/>
        <v>1</v>
      </c>
    </row>
    <row r="25" spans="1:13" ht="17">
      <c r="A25" s="152" t="s">
        <v>198</v>
      </c>
      <c r="B25" s="152" t="s">
        <v>60</v>
      </c>
      <c r="C25" s="152" t="s">
        <v>199</v>
      </c>
      <c r="D25" s="152" t="s">
        <v>200</v>
      </c>
      <c r="E25" s="152" t="s">
        <v>198</v>
      </c>
      <c r="F25" s="152" t="s">
        <v>60</v>
      </c>
      <c r="G25" s="152" t="s">
        <v>199</v>
      </c>
      <c r="H25" s="152" t="s">
        <v>200</v>
      </c>
      <c r="I25" s="151" t="b">
        <f t="shared" si="0"/>
        <v>1</v>
      </c>
      <c r="J25" s="151" t="b">
        <f t="shared" si="0"/>
        <v>1</v>
      </c>
      <c r="K25" s="151" t="b">
        <f t="shared" si="0"/>
        <v>1</v>
      </c>
      <c r="L25" s="151" t="b">
        <f t="shared" si="0"/>
        <v>1</v>
      </c>
    </row>
    <row r="26" spans="1:13" ht="34">
      <c r="A26" s="152" t="s">
        <v>203</v>
      </c>
      <c r="B26" s="152" t="s">
        <v>60</v>
      </c>
      <c r="C26" s="152" t="s">
        <v>201</v>
      </c>
      <c r="D26" s="152" t="s">
        <v>202</v>
      </c>
      <c r="E26" s="152" t="s">
        <v>203</v>
      </c>
      <c r="F26" s="152" t="s">
        <v>60</v>
      </c>
      <c r="G26" s="152" t="s">
        <v>201</v>
      </c>
      <c r="H26" s="152" t="s">
        <v>202</v>
      </c>
      <c r="I26" s="151" t="b">
        <f t="shared" si="0"/>
        <v>1</v>
      </c>
      <c r="J26" s="151" t="b">
        <f t="shared" si="0"/>
        <v>1</v>
      </c>
      <c r="K26" s="151" t="b">
        <f t="shared" si="0"/>
        <v>1</v>
      </c>
      <c r="L26" s="151" t="b">
        <f t="shared" si="0"/>
        <v>1</v>
      </c>
    </row>
    <row r="27" spans="1:13" ht="34">
      <c r="A27" s="152" t="s">
        <v>206</v>
      </c>
      <c r="B27" s="152" t="s">
        <v>60</v>
      </c>
      <c r="C27" s="152" t="s">
        <v>207</v>
      </c>
      <c r="D27" s="152" t="s">
        <v>208</v>
      </c>
      <c r="E27" s="152" t="s">
        <v>206</v>
      </c>
      <c r="F27" s="152" t="s">
        <v>60</v>
      </c>
      <c r="G27" s="152" t="s">
        <v>1592</v>
      </c>
      <c r="H27" s="152" t="s">
        <v>1430</v>
      </c>
      <c r="I27" s="151" t="b">
        <f t="shared" si="0"/>
        <v>1</v>
      </c>
      <c r="J27" s="151" t="b">
        <f t="shared" si="0"/>
        <v>1</v>
      </c>
      <c r="K27" s="151" t="b">
        <f t="shared" si="0"/>
        <v>0</v>
      </c>
      <c r="L27" s="151" t="b">
        <f t="shared" si="0"/>
        <v>0</v>
      </c>
      <c r="M27" s="151" t="s">
        <v>1424</v>
      </c>
    </row>
    <row r="28" spans="1:13" ht="17">
      <c r="A28" s="152" t="s">
        <v>211</v>
      </c>
      <c r="B28" s="152" t="s">
        <v>60</v>
      </c>
      <c r="C28" s="152" t="s">
        <v>212</v>
      </c>
      <c r="D28" s="152" t="s">
        <v>213</v>
      </c>
      <c r="E28" s="152" t="s">
        <v>211</v>
      </c>
      <c r="F28" s="152" t="s">
        <v>60</v>
      </c>
      <c r="G28" s="152" t="s">
        <v>212</v>
      </c>
      <c r="H28" s="152" t="s">
        <v>213</v>
      </c>
      <c r="I28" s="151" t="b">
        <f t="shared" si="0"/>
        <v>1</v>
      </c>
      <c r="J28" s="151" t="b">
        <f t="shared" si="0"/>
        <v>1</v>
      </c>
      <c r="K28" s="151" t="b">
        <f t="shared" si="0"/>
        <v>1</v>
      </c>
      <c r="L28" s="151" t="b">
        <f t="shared" si="0"/>
        <v>1</v>
      </c>
      <c r="M28" s="152"/>
    </row>
    <row r="29" spans="1:13" ht="17">
      <c r="A29" s="152" t="s">
        <v>215</v>
      </c>
      <c r="B29" s="152" t="s">
        <v>60</v>
      </c>
      <c r="C29" s="152" t="s">
        <v>216</v>
      </c>
      <c r="D29" s="152" t="s">
        <v>217</v>
      </c>
      <c r="E29" s="152" t="s">
        <v>215</v>
      </c>
      <c r="F29" s="152" t="s">
        <v>60</v>
      </c>
      <c r="G29" s="152" t="s">
        <v>216</v>
      </c>
      <c r="H29" s="152" t="s">
        <v>217</v>
      </c>
      <c r="I29" s="151" t="b">
        <f t="shared" si="0"/>
        <v>1</v>
      </c>
      <c r="J29" s="151" t="b">
        <f t="shared" si="0"/>
        <v>1</v>
      </c>
      <c r="K29" s="151" t="b">
        <f t="shared" si="0"/>
        <v>1</v>
      </c>
      <c r="L29" s="151" t="b">
        <f t="shared" si="0"/>
        <v>1</v>
      </c>
    </row>
    <row r="30" spans="1:13" ht="85">
      <c r="A30" s="152" t="s">
        <v>219</v>
      </c>
      <c r="B30" s="152" t="s">
        <v>60</v>
      </c>
      <c r="C30" s="152" t="s">
        <v>220</v>
      </c>
      <c r="D30" s="152" t="s">
        <v>221</v>
      </c>
      <c r="E30" s="152" t="s">
        <v>219</v>
      </c>
      <c r="F30" s="152" t="s">
        <v>60</v>
      </c>
      <c r="G30" s="152" t="s">
        <v>220</v>
      </c>
      <c r="H30" s="152" t="s">
        <v>221</v>
      </c>
      <c r="I30" s="151" t="b">
        <f t="shared" si="0"/>
        <v>1</v>
      </c>
      <c r="J30" s="151" t="b">
        <f t="shared" si="0"/>
        <v>1</v>
      </c>
      <c r="K30" s="151" t="b">
        <f t="shared" si="0"/>
        <v>1</v>
      </c>
      <c r="L30" s="151" t="b">
        <f t="shared" si="0"/>
        <v>1</v>
      </c>
    </row>
    <row r="31" spans="1:13" ht="34">
      <c r="A31" s="152" t="s">
        <v>223</v>
      </c>
      <c r="B31" s="152" t="s">
        <v>60</v>
      </c>
      <c r="C31" s="152" t="s">
        <v>224</v>
      </c>
      <c r="D31" s="152" t="s">
        <v>225</v>
      </c>
      <c r="E31" s="152" t="s">
        <v>223</v>
      </c>
      <c r="F31" s="152" t="s">
        <v>60</v>
      </c>
      <c r="G31" s="152" t="s">
        <v>224</v>
      </c>
      <c r="H31" s="152" t="s">
        <v>225</v>
      </c>
      <c r="I31" s="151" t="b">
        <f t="shared" si="0"/>
        <v>1</v>
      </c>
      <c r="J31" s="151" t="b">
        <f t="shared" si="0"/>
        <v>1</v>
      </c>
      <c r="K31" s="151" t="b">
        <f t="shared" si="0"/>
        <v>1</v>
      </c>
      <c r="L31" s="151" t="b">
        <f t="shared" si="0"/>
        <v>1</v>
      </c>
    </row>
    <row r="32" spans="1:13" ht="34">
      <c r="A32" s="152" t="s">
        <v>228</v>
      </c>
      <c r="B32" s="152" t="s">
        <v>60</v>
      </c>
      <c r="C32" s="152" t="s">
        <v>229</v>
      </c>
      <c r="D32" s="152" t="s">
        <v>230</v>
      </c>
      <c r="E32" s="152" t="s">
        <v>228</v>
      </c>
      <c r="F32" s="152" t="s">
        <v>60</v>
      </c>
      <c r="G32" s="152" t="s">
        <v>229</v>
      </c>
      <c r="H32" s="152" t="s">
        <v>230</v>
      </c>
      <c r="I32" s="151" t="b">
        <f t="shared" si="0"/>
        <v>1</v>
      </c>
      <c r="J32" s="151" t="b">
        <f t="shared" si="0"/>
        <v>1</v>
      </c>
      <c r="K32" s="151" t="b">
        <f t="shared" si="0"/>
        <v>1</v>
      </c>
      <c r="L32" s="151" t="b">
        <f t="shared" si="0"/>
        <v>1</v>
      </c>
    </row>
    <row r="33" spans="1:13" ht="102">
      <c r="A33" s="152" t="s">
        <v>231</v>
      </c>
      <c r="B33" s="152" t="s">
        <v>60</v>
      </c>
      <c r="C33" s="152" t="s">
        <v>232</v>
      </c>
      <c r="D33" s="152" t="s">
        <v>233</v>
      </c>
      <c r="E33" s="152" t="s">
        <v>231</v>
      </c>
      <c r="F33" s="152" t="s">
        <v>60</v>
      </c>
      <c r="G33" s="152" t="s">
        <v>232</v>
      </c>
      <c r="H33" s="152" t="s">
        <v>233</v>
      </c>
      <c r="I33" s="151" t="b">
        <f t="shared" si="0"/>
        <v>1</v>
      </c>
      <c r="J33" s="151" t="b">
        <f t="shared" si="0"/>
        <v>1</v>
      </c>
      <c r="K33" s="151" t="b">
        <f t="shared" si="0"/>
        <v>1</v>
      </c>
      <c r="L33" s="151" t="b">
        <f t="shared" si="0"/>
        <v>1</v>
      </c>
    </row>
    <row r="34" spans="1:13" ht="34">
      <c r="A34" s="152" t="s">
        <v>236</v>
      </c>
      <c r="B34" s="152" t="s">
        <v>60</v>
      </c>
      <c r="C34" s="152" t="s">
        <v>237</v>
      </c>
      <c r="D34" s="152" t="s">
        <v>238</v>
      </c>
      <c r="E34" s="152" t="s">
        <v>236</v>
      </c>
      <c r="F34" s="152" t="s">
        <v>60</v>
      </c>
      <c r="G34" s="152" t="s">
        <v>237</v>
      </c>
      <c r="H34" s="152" t="s">
        <v>238</v>
      </c>
      <c r="I34" s="151" t="b">
        <f t="shared" si="0"/>
        <v>1</v>
      </c>
      <c r="J34" s="151" t="b">
        <f t="shared" si="0"/>
        <v>1</v>
      </c>
      <c r="K34" s="151" t="b">
        <f t="shared" si="0"/>
        <v>1</v>
      </c>
      <c r="L34" s="151" t="b">
        <f t="shared" si="0"/>
        <v>1</v>
      </c>
      <c r="M34" s="152"/>
    </row>
    <row r="35" spans="1:13" ht="17">
      <c r="A35" s="152" t="s">
        <v>239</v>
      </c>
      <c r="B35" s="152" t="s">
        <v>60</v>
      </c>
      <c r="C35" s="152" t="s">
        <v>240</v>
      </c>
      <c r="D35" s="152" t="s">
        <v>241</v>
      </c>
      <c r="E35" s="152" t="s">
        <v>239</v>
      </c>
      <c r="F35" s="152" t="s">
        <v>60</v>
      </c>
      <c r="G35" s="152" t="s">
        <v>240</v>
      </c>
      <c r="H35" s="152" t="s">
        <v>241</v>
      </c>
      <c r="I35" s="151" t="b">
        <f t="shared" si="0"/>
        <v>1</v>
      </c>
      <c r="J35" s="151" t="b">
        <f t="shared" si="0"/>
        <v>1</v>
      </c>
      <c r="K35" s="151" t="b">
        <f t="shared" si="0"/>
        <v>1</v>
      </c>
      <c r="L35" s="151" t="b">
        <f t="shared" si="0"/>
        <v>1</v>
      </c>
    </row>
    <row r="36" spans="1:13" ht="17">
      <c r="A36" s="152" t="s">
        <v>242</v>
      </c>
      <c r="B36" s="152" t="s">
        <v>60</v>
      </c>
      <c r="C36" s="152" t="s">
        <v>243</v>
      </c>
      <c r="D36" s="152" t="s">
        <v>244</v>
      </c>
      <c r="E36" s="152" t="s">
        <v>242</v>
      </c>
      <c r="F36" s="152" t="s">
        <v>60</v>
      </c>
      <c r="G36" s="152" t="s">
        <v>243</v>
      </c>
      <c r="H36" s="152" t="s">
        <v>244</v>
      </c>
      <c r="I36" s="151" t="b">
        <f t="shared" si="0"/>
        <v>1</v>
      </c>
      <c r="J36" s="151" t="b">
        <f t="shared" si="0"/>
        <v>1</v>
      </c>
      <c r="K36" s="151" t="b">
        <f t="shared" si="0"/>
        <v>1</v>
      </c>
      <c r="L36" s="151" t="b">
        <f t="shared" si="0"/>
        <v>1</v>
      </c>
    </row>
    <row r="37" spans="1:13" ht="51">
      <c r="A37" s="152" t="s">
        <v>245</v>
      </c>
      <c r="B37" s="152" t="s">
        <v>60</v>
      </c>
      <c r="C37" s="152" t="s">
        <v>246</v>
      </c>
      <c r="D37" s="152" t="s">
        <v>247</v>
      </c>
      <c r="E37" s="152" t="s">
        <v>245</v>
      </c>
      <c r="F37" s="152" t="s">
        <v>60</v>
      </c>
      <c r="G37" s="152" t="s">
        <v>246</v>
      </c>
      <c r="H37" s="152" t="s">
        <v>247</v>
      </c>
      <c r="I37" s="151" t="b">
        <f t="shared" si="0"/>
        <v>1</v>
      </c>
      <c r="J37" s="151" t="b">
        <f t="shared" si="0"/>
        <v>1</v>
      </c>
      <c r="K37" s="151" t="b">
        <f t="shared" si="0"/>
        <v>1</v>
      </c>
      <c r="L37" s="151" t="b">
        <f t="shared" si="0"/>
        <v>1</v>
      </c>
    </row>
    <row r="38" spans="1:13" ht="51">
      <c r="A38" s="152" t="s">
        <v>249</v>
      </c>
      <c r="B38" s="152" t="s">
        <v>60</v>
      </c>
      <c r="C38" s="152" t="s">
        <v>250</v>
      </c>
      <c r="D38" s="152" t="s">
        <v>251</v>
      </c>
      <c r="E38" s="152" t="s">
        <v>249</v>
      </c>
      <c r="F38" s="152" t="s">
        <v>60</v>
      </c>
      <c r="G38" s="152" t="s">
        <v>250</v>
      </c>
      <c r="H38" s="152" t="s">
        <v>251</v>
      </c>
      <c r="I38" s="151" t="b">
        <f t="shared" si="0"/>
        <v>1</v>
      </c>
      <c r="J38" s="151" t="b">
        <f t="shared" si="0"/>
        <v>1</v>
      </c>
      <c r="K38" s="151" t="b">
        <f t="shared" si="0"/>
        <v>1</v>
      </c>
      <c r="L38" s="151" t="b">
        <f t="shared" si="0"/>
        <v>1</v>
      </c>
    </row>
    <row r="39" spans="1:13" ht="68">
      <c r="A39" s="152" t="s">
        <v>1431</v>
      </c>
      <c r="B39" s="152" t="s">
        <v>60</v>
      </c>
      <c r="C39" s="152" t="s">
        <v>253</v>
      </c>
      <c r="D39" s="152" t="s">
        <v>254</v>
      </c>
      <c r="E39" s="152" t="s">
        <v>1431</v>
      </c>
      <c r="F39" s="152" t="s">
        <v>60</v>
      </c>
      <c r="G39" s="152" t="s">
        <v>253</v>
      </c>
      <c r="H39" s="152" t="s">
        <v>254</v>
      </c>
      <c r="I39" s="151" t="b">
        <f t="shared" si="0"/>
        <v>1</v>
      </c>
      <c r="J39" s="151" t="b">
        <f t="shared" si="0"/>
        <v>1</v>
      </c>
      <c r="K39" s="151" t="b">
        <f t="shared" si="0"/>
        <v>1</v>
      </c>
      <c r="L39" s="151" t="b">
        <f t="shared" si="0"/>
        <v>1</v>
      </c>
    </row>
    <row r="40" spans="1:13" ht="102">
      <c r="A40" s="152" t="s">
        <v>1432</v>
      </c>
      <c r="B40" s="152" t="s">
        <v>60</v>
      </c>
      <c r="C40" s="152" t="s">
        <v>257</v>
      </c>
      <c r="D40" s="152" t="s">
        <v>258</v>
      </c>
      <c r="E40" s="152" t="s">
        <v>1432</v>
      </c>
      <c r="F40" s="152" t="s">
        <v>60</v>
      </c>
      <c r="G40" s="152" t="s">
        <v>1433</v>
      </c>
      <c r="H40" s="152" t="s">
        <v>1434</v>
      </c>
      <c r="I40" s="151" t="b">
        <f t="shared" si="0"/>
        <v>1</v>
      </c>
      <c r="J40" s="151" t="b">
        <f t="shared" si="0"/>
        <v>1</v>
      </c>
      <c r="K40" s="151" t="b">
        <f t="shared" si="0"/>
        <v>0</v>
      </c>
      <c r="L40" s="151" t="b">
        <f t="shared" si="0"/>
        <v>0</v>
      </c>
      <c r="M40" s="152" t="s">
        <v>1424</v>
      </c>
    </row>
    <row r="41" spans="1:13" ht="17">
      <c r="A41" s="152" t="s">
        <v>259</v>
      </c>
      <c r="B41" s="152" t="s">
        <v>60</v>
      </c>
      <c r="C41" s="152" t="s">
        <v>260</v>
      </c>
      <c r="D41" s="152" t="s">
        <v>261</v>
      </c>
      <c r="E41" s="152" t="s">
        <v>259</v>
      </c>
      <c r="F41" s="152" t="s">
        <v>60</v>
      </c>
      <c r="G41" s="152" t="s">
        <v>260</v>
      </c>
      <c r="H41" s="152" t="s">
        <v>261</v>
      </c>
      <c r="I41" s="151" t="b">
        <f t="shared" si="0"/>
        <v>1</v>
      </c>
      <c r="J41" s="151" t="b">
        <f t="shared" si="0"/>
        <v>1</v>
      </c>
      <c r="K41" s="151" t="b">
        <f t="shared" si="0"/>
        <v>1</v>
      </c>
      <c r="L41" s="151" t="b">
        <f t="shared" si="0"/>
        <v>1</v>
      </c>
    </row>
    <row r="42" spans="1:13" ht="17">
      <c r="A42" s="152" t="s">
        <v>263</v>
      </c>
      <c r="B42" s="152" t="s">
        <v>60</v>
      </c>
      <c r="C42" s="152" t="s">
        <v>264</v>
      </c>
      <c r="D42" s="152" t="s">
        <v>265</v>
      </c>
      <c r="E42" s="152" t="s">
        <v>263</v>
      </c>
      <c r="F42" s="152" t="s">
        <v>60</v>
      </c>
      <c r="G42" s="152" t="s">
        <v>264</v>
      </c>
      <c r="H42" s="152" t="s">
        <v>265</v>
      </c>
      <c r="I42" s="151" t="b">
        <f t="shared" si="0"/>
        <v>1</v>
      </c>
      <c r="J42" s="151" t="b">
        <f t="shared" si="0"/>
        <v>1</v>
      </c>
      <c r="K42" s="151" t="b">
        <f t="shared" si="0"/>
        <v>1</v>
      </c>
      <c r="L42" s="151" t="b">
        <f t="shared" si="0"/>
        <v>1</v>
      </c>
    </row>
    <row r="43" spans="1:13" ht="153">
      <c r="A43" s="152" t="s">
        <v>268</v>
      </c>
      <c r="B43" s="152" t="s">
        <v>60</v>
      </c>
      <c r="C43" s="152" t="s">
        <v>1435</v>
      </c>
      <c r="D43" s="152" t="s">
        <v>270</v>
      </c>
      <c r="E43" s="152" t="s">
        <v>268</v>
      </c>
      <c r="F43" s="152" t="s">
        <v>60</v>
      </c>
      <c r="G43" s="152" t="s">
        <v>1435</v>
      </c>
      <c r="H43" s="152" t="s">
        <v>270</v>
      </c>
      <c r="I43" s="151" t="b">
        <f t="shared" si="0"/>
        <v>1</v>
      </c>
      <c r="J43" s="151" t="b">
        <f t="shared" si="0"/>
        <v>1</v>
      </c>
      <c r="K43" s="151" t="b">
        <f t="shared" si="0"/>
        <v>1</v>
      </c>
      <c r="L43" s="151" t="b">
        <f t="shared" si="0"/>
        <v>1</v>
      </c>
    </row>
    <row r="44" spans="1:13" ht="34">
      <c r="A44" s="152" t="s">
        <v>272</v>
      </c>
      <c r="B44" s="152" t="s">
        <v>60</v>
      </c>
      <c r="C44" s="152" t="s">
        <v>273</v>
      </c>
      <c r="D44" s="152" t="s">
        <v>274</v>
      </c>
      <c r="E44" s="152" t="s">
        <v>272</v>
      </c>
      <c r="F44" s="152" t="s">
        <v>60</v>
      </c>
      <c r="G44" s="152" t="s">
        <v>273</v>
      </c>
      <c r="H44" s="152" t="s">
        <v>274</v>
      </c>
      <c r="I44" s="151" t="b">
        <f t="shared" si="0"/>
        <v>1</v>
      </c>
      <c r="J44" s="151" t="b">
        <f t="shared" si="0"/>
        <v>1</v>
      </c>
      <c r="K44" s="151" t="b">
        <f t="shared" si="0"/>
        <v>1</v>
      </c>
      <c r="L44" s="151" t="b">
        <f t="shared" si="0"/>
        <v>1</v>
      </c>
    </row>
    <row r="45" spans="1:13" ht="102">
      <c r="A45" s="152" t="s">
        <v>276</v>
      </c>
      <c r="B45" s="152" t="s">
        <v>60</v>
      </c>
      <c r="C45" s="152" t="s">
        <v>277</v>
      </c>
      <c r="D45" s="152" t="s">
        <v>1436</v>
      </c>
      <c r="E45" s="152" t="s">
        <v>276</v>
      </c>
      <c r="F45" s="152" t="s">
        <v>60</v>
      </c>
      <c r="G45" s="152" t="s">
        <v>277</v>
      </c>
      <c r="H45" s="152" t="s">
        <v>1436</v>
      </c>
      <c r="I45" s="151" t="b">
        <f t="shared" si="0"/>
        <v>1</v>
      </c>
      <c r="J45" s="151" t="b">
        <f t="shared" si="0"/>
        <v>1</v>
      </c>
      <c r="K45" s="151" t="b">
        <f t="shared" si="0"/>
        <v>1</v>
      </c>
      <c r="L45" s="151" t="b">
        <f t="shared" si="0"/>
        <v>1</v>
      </c>
    </row>
    <row r="46" spans="1:13" ht="17">
      <c r="A46" s="152" t="s">
        <v>280</v>
      </c>
      <c r="B46" s="152" t="s">
        <v>60</v>
      </c>
      <c r="C46" s="152" t="s">
        <v>281</v>
      </c>
      <c r="D46" s="152" t="s">
        <v>282</v>
      </c>
      <c r="E46" s="152" t="s">
        <v>280</v>
      </c>
      <c r="F46" s="152" t="s">
        <v>60</v>
      </c>
      <c r="G46" s="152" t="s">
        <v>281</v>
      </c>
      <c r="H46" s="152" t="s">
        <v>282</v>
      </c>
      <c r="I46" s="151" t="b">
        <f t="shared" si="0"/>
        <v>1</v>
      </c>
      <c r="J46" s="151" t="b">
        <f t="shared" si="0"/>
        <v>1</v>
      </c>
      <c r="K46" s="151" t="b">
        <f t="shared" si="0"/>
        <v>1</v>
      </c>
      <c r="L46" s="151" t="b">
        <f t="shared" si="0"/>
        <v>1</v>
      </c>
    </row>
    <row r="47" spans="1:13" ht="34">
      <c r="A47" s="152" t="s">
        <v>284</v>
      </c>
      <c r="B47" s="152" t="s">
        <v>60</v>
      </c>
      <c r="C47" s="152" t="s">
        <v>285</v>
      </c>
      <c r="D47" s="152" t="s">
        <v>286</v>
      </c>
      <c r="E47" s="152" t="s">
        <v>284</v>
      </c>
      <c r="F47" s="152" t="s">
        <v>60</v>
      </c>
      <c r="G47" s="152" t="s">
        <v>285</v>
      </c>
      <c r="H47" s="152" t="s">
        <v>286</v>
      </c>
      <c r="I47" s="151" t="b">
        <f t="shared" si="0"/>
        <v>1</v>
      </c>
      <c r="J47" s="151" t="b">
        <f t="shared" si="0"/>
        <v>1</v>
      </c>
      <c r="K47" s="151" t="b">
        <f t="shared" si="0"/>
        <v>1</v>
      </c>
      <c r="L47" s="151" t="b">
        <f t="shared" si="0"/>
        <v>1</v>
      </c>
    </row>
    <row r="48" spans="1:13" ht="34">
      <c r="A48" s="152" t="s">
        <v>287</v>
      </c>
      <c r="B48" s="152" t="s">
        <v>60</v>
      </c>
      <c r="C48" s="152" t="s">
        <v>288</v>
      </c>
      <c r="D48" s="152" t="s">
        <v>289</v>
      </c>
      <c r="E48" s="152" t="s">
        <v>287</v>
      </c>
      <c r="F48" s="152" t="s">
        <v>60</v>
      </c>
      <c r="G48" s="152" t="s">
        <v>288</v>
      </c>
      <c r="H48" s="152" t="s">
        <v>289</v>
      </c>
      <c r="I48" s="151" t="b">
        <f t="shared" si="0"/>
        <v>1</v>
      </c>
      <c r="J48" s="151" t="b">
        <f t="shared" si="0"/>
        <v>1</v>
      </c>
      <c r="K48" s="151" t="b">
        <f t="shared" si="0"/>
        <v>1</v>
      </c>
      <c r="L48" s="151" t="b">
        <f t="shared" si="0"/>
        <v>1</v>
      </c>
      <c r="M48" s="152"/>
    </row>
    <row r="49" spans="1:13" ht="34">
      <c r="A49" s="152" t="s">
        <v>291</v>
      </c>
      <c r="B49" s="152" t="s">
        <v>60</v>
      </c>
      <c r="C49" s="152" t="s">
        <v>292</v>
      </c>
      <c r="D49" s="152" t="s">
        <v>293</v>
      </c>
      <c r="E49" s="152" t="s">
        <v>291</v>
      </c>
      <c r="F49" s="152" t="s">
        <v>60</v>
      </c>
      <c r="G49" s="152" t="s">
        <v>292</v>
      </c>
      <c r="H49" s="152" t="s">
        <v>293</v>
      </c>
      <c r="I49" s="151" t="b">
        <f t="shared" si="0"/>
        <v>1</v>
      </c>
      <c r="J49" s="151" t="b">
        <f t="shared" si="0"/>
        <v>1</v>
      </c>
      <c r="K49" s="151" t="b">
        <f t="shared" si="0"/>
        <v>1</v>
      </c>
      <c r="L49" s="151" t="b">
        <f t="shared" si="0"/>
        <v>1</v>
      </c>
    </row>
    <row r="50" spans="1:13" ht="85">
      <c r="A50" s="152" t="s">
        <v>296</v>
      </c>
      <c r="B50" s="152" t="s">
        <v>60</v>
      </c>
      <c r="C50" s="152" t="s">
        <v>297</v>
      </c>
      <c r="D50" s="152" t="s">
        <v>298</v>
      </c>
      <c r="E50" s="152" t="s">
        <v>296</v>
      </c>
      <c r="F50" s="152" t="s">
        <v>60</v>
      </c>
      <c r="G50" s="152" t="s">
        <v>297</v>
      </c>
      <c r="H50" s="152" t="s">
        <v>298</v>
      </c>
      <c r="I50" s="151" t="b">
        <f t="shared" si="0"/>
        <v>1</v>
      </c>
      <c r="J50" s="151" t="b">
        <f t="shared" si="0"/>
        <v>1</v>
      </c>
      <c r="K50" s="151" t="b">
        <f t="shared" si="0"/>
        <v>1</v>
      </c>
      <c r="L50" s="151" t="b">
        <f t="shared" si="0"/>
        <v>1</v>
      </c>
    </row>
    <row r="51" spans="1:13" ht="51">
      <c r="A51" s="152" t="s">
        <v>300</v>
      </c>
      <c r="B51" s="152" t="s">
        <v>60</v>
      </c>
      <c r="C51" s="152" t="s">
        <v>301</v>
      </c>
      <c r="D51" s="152" t="s">
        <v>302</v>
      </c>
      <c r="E51" s="152" t="s">
        <v>300</v>
      </c>
      <c r="F51" s="152" t="s">
        <v>60</v>
      </c>
      <c r="G51" s="152" t="s">
        <v>301</v>
      </c>
      <c r="H51" s="152" t="s">
        <v>302</v>
      </c>
      <c r="I51" s="151" t="b">
        <f t="shared" si="0"/>
        <v>1</v>
      </c>
      <c r="J51" s="151" t="b">
        <f t="shared" si="0"/>
        <v>1</v>
      </c>
      <c r="K51" s="151" t="b">
        <f t="shared" si="0"/>
        <v>1</v>
      </c>
      <c r="L51" s="151" t="b">
        <f t="shared" si="0"/>
        <v>1</v>
      </c>
    </row>
    <row r="52" spans="1:13" ht="85">
      <c r="A52" s="152" t="s">
        <v>303</v>
      </c>
      <c r="B52" s="152" t="s">
        <v>60</v>
      </c>
      <c r="C52" s="152" t="s">
        <v>304</v>
      </c>
      <c r="D52" s="152" t="s">
        <v>305</v>
      </c>
      <c r="E52" s="152" t="s">
        <v>303</v>
      </c>
      <c r="F52" s="152" t="s">
        <v>60</v>
      </c>
      <c r="G52" s="152" t="s">
        <v>304</v>
      </c>
      <c r="H52" s="152" t="s">
        <v>305</v>
      </c>
      <c r="I52" s="151" t="b">
        <f t="shared" si="0"/>
        <v>1</v>
      </c>
      <c r="J52" s="151" t="b">
        <f t="shared" si="0"/>
        <v>1</v>
      </c>
      <c r="K52" s="151" t="b">
        <f t="shared" si="0"/>
        <v>1</v>
      </c>
      <c r="L52" s="151" t="b">
        <f t="shared" si="0"/>
        <v>1</v>
      </c>
    </row>
    <row r="53" spans="1:13" ht="34">
      <c r="A53" s="152" t="s">
        <v>307</v>
      </c>
      <c r="B53" s="152" t="s">
        <v>60</v>
      </c>
      <c r="C53" s="152" t="s">
        <v>308</v>
      </c>
      <c r="D53" s="152" t="s">
        <v>309</v>
      </c>
      <c r="E53" s="152" t="s">
        <v>307</v>
      </c>
      <c r="F53" s="152" t="s">
        <v>60</v>
      </c>
      <c r="G53" s="152" t="s">
        <v>308</v>
      </c>
      <c r="H53" s="152" t="s">
        <v>309</v>
      </c>
      <c r="I53" s="151" t="b">
        <f t="shared" si="0"/>
        <v>1</v>
      </c>
      <c r="J53" s="151" t="b">
        <f t="shared" si="0"/>
        <v>1</v>
      </c>
      <c r="K53" s="151" t="b">
        <f t="shared" si="0"/>
        <v>1</v>
      </c>
      <c r="L53" s="151" t="b">
        <f t="shared" si="0"/>
        <v>1</v>
      </c>
      <c r="M53" s="152"/>
    </row>
    <row r="54" spans="1:13" ht="68">
      <c r="A54" s="152" t="s">
        <v>311</v>
      </c>
      <c r="B54" s="152" t="s">
        <v>60</v>
      </c>
      <c r="C54" s="152" t="s">
        <v>312</v>
      </c>
      <c r="D54" s="152" t="s">
        <v>313</v>
      </c>
      <c r="E54" s="152" t="s">
        <v>311</v>
      </c>
      <c r="F54" s="152" t="s">
        <v>60</v>
      </c>
      <c r="G54" s="152" t="s">
        <v>312</v>
      </c>
      <c r="H54" s="152" t="s">
        <v>313</v>
      </c>
      <c r="I54" s="151" t="b">
        <f t="shared" si="0"/>
        <v>1</v>
      </c>
      <c r="J54" s="151" t="b">
        <f t="shared" si="0"/>
        <v>1</v>
      </c>
      <c r="K54" s="151" t="b">
        <f t="shared" si="0"/>
        <v>1</v>
      </c>
      <c r="L54" s="151" t="b">
        <f t="shared" si="0"/>
        <v>1</v>
      </c>
    </row>
    <row r="55" spans="1:13" ht="17">
      <c r="A55" s="152" t="s">
        <v>316</v>
      </c>
      <c r="B55" s="152" t="s">
        <v>60</v>
      </c>
      <c r="C55" s="152" t="s">
        <v>317</v>
      </c>
      <c r="D55" s="152" t="s">
        <v>318</v>
      </c>
      <c r="E55" s="152" t="s">
        <v>316</v>
      </c>
      <c r="F55" s="152" t="s">
        <v>60</v>
      </c>
      <c r="G55" s="152" t="s">
        <v>317</v>
      </c>
      <c r="H55" s="152" t="s">
        <v>318</v>
      </c>
      <c r="I55" s="151" t="b">
        <f t="shared" si="0"/>
        <v>1</v>
      </c>
      <c r="J55" s="151" t="b">
        <f t="shared" si="0"/>
        <v>1</v>
      </c>
      <c r="K55" s="151" t="b">
        <f t="shared" si="0"/>
        <v>1</v>
      </c>
      <c r="L55" s="151" t="b">
        <f t="shared" si="0"/>
        <v>1</v>
      </c>
    </row>
    <row r="56" spans="1:13" ht="17">
      <c r="A56" s="152" t="s">
        <v>1437</v>
      </c>
      <c r="B56" s="152" t="s">
        <v>60</v>
      </c>
      <c r="C56" s="152" t="s">
        <v>321</v>
      </c>
      <c r="D56" s="152" t="s">
        <v>322</v>
      </c>
      <c r="E56" s="152" t="s">
        <v>1437</v>
      </c>
      <c r="F56" s="152" t="s">
        <v>60</v>
      </c>
      <c r="G56" s="152" t="s">
        <v>321</v>
      </c>
      <c r="H56" s="152" t="s">
        <v>322</v>
      </c>
      <c r="I56" s="151" t="b">
        <f t="shared" si="0"/>
        <v>1</v>
      </c>
      <c r="J56" s="151" t="b">
        <f t="shared" si="0"/>
        <v>1</v>
      </c>
      <c r="K56" s="151" t="b">
        <f t="shared" si="0"/>
        <v>1</v>
      </c>
      <c r="L56" s="151" t="b">
        <f t="shared" si="0"/>
        <v>1</v>
      </c>
    </row>
    <row r="57" spans="1:13" ht="119">
      <c r="A57" s="152" t="s">
        <v>323</v>
      </c>
      <c r="B57" s="152" t="s">
        <v>58</v>
      </c>
      <c r="C57" s="152" t="s">
        <v>1438</v>
      </c>
      <c r="D57" s="152" t="s">
        <v>1439</v>
      </c>
      <c r="E57" s="152" t="s">
        <v>323</v>
      </c>
      <c r="F57" s="152" t="s">
        <v>58</v>
      </c>
      <c r="G57" s="152" t="s">
        <v>324</v>
      </c>
      <c r="H57" s="152" t="s">
        <v>325</v>
      </c>
      <c r="I57" s="151" t="b">
        <f t="shared" si="0"/>
        <v>1</v>
      </c>
      <c r="J57" s="151" t="b">
        <f t="shared" si="0"/>
        <v>1</v>
      </c>
      <c r="K57" s="151" t="b">
        <f t="shared" si="0"/>
        <v>0</v>
      </c>
      <c r="L57" s="151" t="b">
        <f t="shared" si="0"/>
        <v>0</v>
      </c>
      <c r="M57" s="151" t="s">
        <v>1424</v>
      </c>
    </row>
    <row r="58" spans="1:13" ht="51">
      <c r="A58" s="152" t="s">
        <v>327</v>
      </c>
      <c r="B58" s="152" t="s">
        <v>58</v>
      </c>
      <c r="C58" s="152" t="s">
        <v>328</v>
      </c>
      <c r="D58" s="152" t="s">
        <v>329</v>
      </c>
      <c r="E58" s="152" t="s">
        <v>327</v>
      </c>
      <c r="F58" s="152" t="s">
        <v>58</v>
      </c>
      <c r="G58" s="152" t="s">
        <v>328</v>
      </c>
      <c r="H58" s="152" t="s">
        <v>329</v>
      </c>
      <c r="I58" s="151" t="b">
        <f t="shared" si="0"/>
        <v>1</v>
      </c>
      <c r="J58" s="151" t="b">
        <f t="shared" si="0"/>
        <v>1</v>
      </c>
      <c r="K58" s="151" t="b">
        <f t="shared" si="0"/>
        <v>1</v>
      </c>
      <c r="L58" s="151" t="b">
        <f t="shared" si="0"/>
        <v>1</v>
      </c>
    </row>
    <row r="59" spans="1:13" ht="68">
      <c r="A59" s="152" t="s">
        <v>331</v>
      </c>
      <c r="B59" s="152" t="s">
        <v>58</v>
      </c>
      <c r="C59" s="152" t="s">
        <v>332</v>
      </c>
      <c r="D59" s="152" t="s">
        <v>333</v>
      </c>
      <c r="E59" s="152" t="s">
        <v>331</v>
      </c>
      <c r="F59" s="152" t="s">
        <v>58</v>
      </c>
      <c r="G59" s="152" t="s">
        <v>332</v>
      </c>
      <c r="H59" s="152" t="s">
        <v>333</v>
      </c>
      <c r="I59" s="151" t="b">
        <f t="shared" si="0"/>
        <v>1</v>
      </c>
      <c r="J59" s="151" t="b">
        <f t="shared" si="0"/>
        <v>1</v>
      </c>
      <c r="K59" s="151" t="b">
        <f t="shared" si="0"/>
        <v>1</v>
      </c>
      <c r="L59" s="151" t="b">
        <f t="shared" si="0"/>
        <v>1</v>
      </c>
    </row>
    <row r="60" spans="1:13" ht="51">
      <c r="A60" s="152" t="s">
        <v>334</v>
      </c>
      <c r="B60" s="152" t="s">
        <v>58</v>
      </c>
      <c r="C60" s="152" t="s">
        <v>335</v>
      </c>
      <c r="D60" s="152" t="s">
        <v>336</v>
      </c>
      <c r="E60" s="152" t="s">
        <v>334</v>
      </c>
      <c r="F60" s="152" t="s">
        <v>58</v>
      </c>
      <c r="G60" s="152" t="s">
        <v>335</v>
      </c>
      <c r="H60" s="152" t="s">
        <v>336</v>
      </c>
      <c r="I60" s="151" t="b">
        <f t="shared" si="0"/>
        <v>1</v>
      </c>
      <c r="J60" s="151" t="b">
        <f t="shared" si="0"/>
        <v>1</v>
      </c>
      <c r="K60" s="151" t="b">
        <f t="shared" si="0"/>
        <v>1</v>
      </c>
      <c r="L60" s="151" t="b">
        <f t="shared" si="0"/>
        <v>1</v>
      </c>
    </row>
    <row r="61" spans="1:13" ht="34">
      <c r="A61" s="152" t="s">
        <v>339</v>
      </c>
      <c r="B61" s="152" t="s">
        <v>58</v>
      </c>
      <c r="C61" s="152" t="s">
        <v>340</v>
      </c>
      <c r="D61" s="152" t="s">
        <v>59</v>
      </c>
      <c r="E61" s="152" t="s">
        <v>339</v>
      </c>
      <c r="F61" s="152" t="s">
        <v>58</v>
      </c>
      <c r="G61" s="152" t="s">
        <v>340</v>
      </c>
      <c r="H61" s="152" t="s">
        <v>59</v>
      </c>
      <c r="I61" s="151" t="b">
        <f t="shared" si="0"/>
        <v>1</v>
      </c>
      <c r="J61" s="151" t="b">
        <f t="shared" si="0"/>
        <v>1</v>
      </c>
      <c r="K61" s="151" t="b">
        <f t="shared" si="0"/>
        <v>1</v>
      </c>
      <c r="L61" s="151" t="b">
        <f t="shared" si="0"/>
        <v>1</v>
      </c>
    </row>
    <row r="62" spans="1:13" ht="68">
      <c r="A62" s="152" t="s">
        <v>342</v>
      </c>
      <c r="B62" s="152" t="s">
        <v>58</v>
      </c>
      <c r="C62" s="152" t="s">
        <v>343</v>
      </c>
      <c r="D62" s="152" t="s">
        <v>344</v>
      </c>
      <c r="E62" s="152" t="s">
        <v>342</v>
      </c>
      <c r="F62" s="152" t="s">
        <v>58</v>
      </c>
      <c r="G62" s="152" t="s">
        <v>1440</v>
      </c>
      <c r="H62" s="152" t="s">
        <v>1441</v>
      </c>
      <c r="I62" s="151" t="b">
        <f t="shared" si="0"/>
        <v>1</v>
      </c>
      <c r="J62" s="151" t="b">
        <f t="shared" si="0"/>
        <v>1</v>
      </c>
      <c r="K62" s="151" t="b">
        <f t="shared" si="0"/>
        <v>0</v>
      </c>
      <c r="L62" s="151" t="b">
        <f t="shared" si="0"/>
        <v>0</v>
      </c>
      <c r="M62" s="151" t="s">
        <v>1424</v>
      </c>
    </row>
    <row r="63" spans="1:13" ht="51">
      <c r="A63" s="152" t="s">
        <v>347</v>
      </c>
      <c r="B63" s="152" t="s">
        <v>58</v>
      </c>
      <c r="C63" s="152" t="s">
        <v>348</v>
      </c>
      <c r="D63" s="152" t="s">
        <v>349</v>
      </c>
      <c r="E63" s="152" t="s">
        <v>347</v>
      </c>
      <c r="F63" s="152" t="s">
        <v>58</v>
      </c>
      <c r="G63" s="152" t="s">
        <v>348</v>
      </c>
      <c r="H63" s="152" t="s">
        <v>349</v>
      </c>
      <c r="I63" s="151" t="b">
        <f t="shared" si="0"/>
        <v>1</v>
      </c>
      <c r="J63" s="151" t="b">
        <f t="shared" si="0"/>
        <v>1</v>
      </c>
      <c r="K63" s="151" t="b">
        <f t="shared" si="0"/>
        <v>1</v>
      </c>
      <c r="L63" s="151" t="b">
        <f t="shared" si="0"/>
        <v>1</v>
      </c>
    </row>
    <row r="64" spans="1:13" ht="51">
      <c r="A64" s="152" t="s">
        <v>351</v>
      </c>
      <c r="B64" s="152" t="s">
        <v>58</v>
      </c>
      <c r="C64" s="152" t="s">
        <v>352</v>
      </c>
      <c r="D64" s="152" t="s">
        <v>353</v>
      </c>
      <c r="E64" s="152" t="s">
        <v>351</v>
      </c>
      <c r="F64" s="152" t="s">
        <v>58</v>
      </c>
      <c r="G64" s="152" t="s">
        <v>352</v>
      </c>
      <c r="H64" s="152" t="s">
        <v>353</v>
      </c>
      <c r="I64" s="151" t="b">
        <f t="shared" si="0"/>
        <v>1</v>
      </c>
      <c r="J64" s="151" t="b">
        <f t="shared" si="0"/>
        <v>1</v>
      </c>
      <c r="K64" s="151" t="b">
        <f t="shared" si="0"/>
        <v>1</v>
      </c>
      <c r="L64" s="151" t="b">
        <f t="shared" si="0"/>
        <v>1</v>
      </c>
    </row>
    <row r="65" spans="1:13" ht="51">
      <c r="A65" s="152" t="s">
        <v>355</v>
      </c>
      <c r="B65" s="152" t="s">
        <v>58</v>
      </c>
      <c r="C65" s="152" t="s">
        <v>356</v>
      </c>
      <c r="D65" s="152" t="s">
        <v>357</v>
      </c>
      <c r="E65" s="152" t="s">
        <v>355</v>
      </c>
      <c r="F65" s="152" t="s">
        <v>58</v>
      </c>
      <c r="G65" s="152" t="s">
        <v>356</v>
      </c>
      <c r="H65" s="152" t="s">
        <v>357</v>
      </c>
      <c r="I65" s="151" t="b">
        <f t="shared" si="0"/>
        <v>1</v>
      </c>
      <c r="J65" s="151" t="b">
        <f t="shared" si="0"/>
        <v>1</v>
      </c>
      <c r="K65" s="151" t="b">
        <f t="shared" si="0"/>
        <v>1</v>
      </c>
      <c r="L65" s="151" t="b">
        <f t="shared" si="0"/>
        <v>1</v>
      </c>
    </row>
    <row r="66" spans="1:13" ht="68">
      <c r="A66" s="152" t="s">
        <v>358</v>
      </c>
      <c r="B66" s="152" t="s">
        <v>58</v>
      </c>
      <c r="C66" s="152" t="s">
        <v>359</v>
      </c>
      <c r="D66" s="152" t="s">
        <v>360</v>
      </c>
      <c r="E66" s="152" t="s">
        <v>358</v>
      </c>
      <c r="F66" s="152" t="s">
        <v>58</v>
      </c>
      <c r="G66" s="152" t="s">
        <v>359</v>
      </c>
      <c r="H66" s="152" t="s">
        <v>360</v>
      </c>
      <c r="I66" s="151" t="b">
        <f t="shared" si="0"/>
        <v>1</v>
      </c>
      <c r="J66" s="151" t="b">
        <f t="shared" si="0"/>
        <v>1</v>
      </c>
      <c r="K66" s="151" t="b">
        <f t="shared" si="0"/>
        <v>1</v>
      </c>
      <c r="L66" s="151" t="b">
        <f t="shared" ref="L66:L129" si="1">EXACT(D66,H66)</f>
        <v>1</v>
      </c>
    </row>
    <row r="67" spans="1:13" ht="34">
      <c r="A67" s="152" t="s">
        <v>362</v>
      </c>
      <c r="B67" s="152" t="s">
        <v>58</v>
      </c>
      <c r="C67" s="152" t="s">
        <v>363</v>
      </c>
      <c r="D67" s="152" t="s">
        <v>364</v>
      </c>
      <c r="E67" s="152" t="s">
        <v>362</v>
      </c>
      <c r="F67" s="152" t="s">
        <v>58</v>
      </c>
      <c r="G67" s="152" t="s">
        <v>363</v>
      </c>
      <c r="H67" s="152" t="s">
        <v>364</v>
      </c>
      <c r="I67" s="151" t="b">
        <f t="shared" ref="I67:K82" si="2">EXACT(A67,E67)</f>
        <v>1</v>
      </c>
      <c r="J67" s="151" t="b">
        <f t="shared" si="2"/>
        <v>1</v>
      </c>
      <c r="K67" s="151" t="b">
        <f t="shared" si="2"/>
        <v>1</v>
      </c>
      <c r="L67" s="151" t="b">
        <f t="shared" si="1"/>
        <v>1</v>
      </c>
    </row>
    <row r="68" spans="1:13" ht="17">
      <c r="A68" s="152" t="s">
        <v>365</v>
      </c>
      <c r="B68" s="152" t="s">
        <v>58</v>
      </c>
      <c r="C68" s="152" t="s">
        <v>366</v>
      </c>
      <c r="D68" s="152" t="s">
        <v>367</v>
      </c>
      <c r="E68" s="152" t="s">
        <v>365</v>
      </c>
      <c r="F68" s="152" t="s">
        <v>58</v>
      </c>
      <c r="G68" s="152" t="s">
        <v>366</v>
      </c>
      <c r="H68" s="152" t="s">
        <v>367</v>
      </c>
      <c r="I68" s="151" t="b">
        <f t="shared" si="2"/>
        <v>1</v>
      </c>
      <c r="J68" s="151" t="b">
        <f t="shared" si="2"/>
        <v>1</v>
      </c>
      <c r="K68" s="151" t="b">
        <f t="shared" si="2"/>
        <v>1</v>
      </c>
      <c r="L68" s="151" t="b">
        <f t="shared" si="1"/>
        <v>1</v>
      </c>
    </row>
    <row r="69" spans="1:13" ht="136">
      <c r="A69" s="152" t="s">
        <v>369</v>
      </c>
      <c r="B69" s="152" t="s">
        <v>58</v>
      </c>
      <c r="C69" s="152" t="s">
        <v>370</v>
      </c>
      <c r="D69" s="152" t="s">
        <v>371</v>
      </c>
      <c r="E69" s="152" t="s">
        <v>369</v>
      </c>
      <c r="F69" s="152" t="s">
        <v>58</v>
      </c>
      <c r="G69" s="152" t="s">
        <v>370</v>
      </c>
      <c r="H69" s="152" t="s">
        <v>371</v>
      </c>
      <c r="I69" s="151" t="b">
        <f t="shared" si="2"/>
        <v>1</v>
      </c>
      <c r="J69" s="151" t="b">
        <f t="shared" si="2"/>
        <v>1</v>
      </c>
      <c r="K69" s="151" t="b">
        <f t="shared" si="2"/>
        <v>1</v>
      </c>
      <c r="L69" s="151" t="b">
        <f t="shared" si="1"/>
        <v>1</v>
      </c>
    </row>
    <row r="70" spans="1:13" ht="51">
      <c r="A70" s="152" t="s">
        <v>373</v>
      </c>
      <c r="B70" s="152" t="s">
        <v>58</v>
      </c>
      <c r="C70" s="152" t="s">
        <v>374</v>
      </c>
      <c r="D70" s="152" t="s">
        <v>375</v>
      </c>
      <c r="E70" s="152" t="s">
        <v>373</v>
      </c>
      <c r="F70" s="152" t="s">
        <v>58</v>
      </c>
      <c r="G70" s="152" t="s">
        <v>374</v>
      </c>
      <c r="H70" s="152" t="s">
        <v>375</v>
      </c>
      <c r="I70" s="151" t="b">
        <f t="shared" si="2"/>
        <v>1</v>
      </c>
      <c r="J70" s="151" t="b">
        <f t="shared" si="2"/>
        <v>1</v>
      </c>
      <c r="K70" s="151" t="b">
        <f t="shared" si="2"/>
        <v>1</v>
      </c>
      <c r="L70" s="151" t="b">
        <f t="shared" si="1"/>
        <v>1</v>
      </c>
    </row>
    <row r="71" spans="1:13" ht="34">
      <c r="A71" s="152" t="s">
        <v>377</v>
      </c>
      <c r="B71" s="152" t="s">
        <v>58</v>
      </c>
      <c r="C71" s="152" t="s">
        <v>378</v>
      </c>
      <c r="D71" s="152" t="s">
        <v>379</v>
      </c>
      <c r="E71" s="152" t="s">
        <v>377</v>
      </c>
      <c r="F71" s="152" t="s">
        <v>58</v>
      </c>
      <c r="G71" s="152" t="s">
        <v>378</v>
      </c>
      <c r="H71" s="152" t="s">
        <v>379</v>
      </c>
      <c r="I71" s="151" t="b">
        <f t="shared" si="2"/>
        <v>1</v>
      </c>
      <c r="J71" s="151" t="b">
        <f t="shared" si="2"/>
        <v>1</v>
      </c>
      <c r="K71" s="151" t="b">
        <f t="shared" si="2"/>
        <v>1</v>
      </c>
      <c r="L71" s="151" t="b">
        <f t="shared" si="1"/>
        <v>1</v>
      </c>
    </row>
    <row r="72" spans="1:13" ht="34">
      <c r="A72" s="152" t="s">
        <v>381</v>
      </c>
      <c r="B72" s="152" t="s">
        <v>58</v>
      </c>
      <c r="C72" s="152" t="s">
        <v>382</v>
      </c>
      <c r="D72" s="152" t="s">
        <v>383</v>
      </c>
      <c r="E72" s="152" t="s">
        <v>381</v>
      </c>
      <c r="F72" s="152" t="s">
        <v>58</v>
      </c>
      <c r="G72" s="152" t="s">
        <v>382</v>
      </c>
      <c r="H72" s="152" t="s">
        <v>383</v>
      </c>
      <c r="I72" s="151" t="b">
        <f t="shared" si="2"/>
        <v>1</v>
      </c>
      <c r="J72" s="151" t="b">
        <f t="shared" si="2"/>
        <v>1</v>
      </c>
      <c r="K72" s="151" t="b">
        <f t="shared" si="2"/>
        <v>1</v>
      </c>
      <c r="L72" s="151" t="b">
        <f t="shared" si="1"/>
        <v>1</v>
      </c>
    </row>
    <row r="73" spans="1:13" ht="51">
      <c r="A73" s="152" t="s">
        <v>385</v>
      </c>
      <c r="B73" s="152" t="s">
        <v>58</v>
      </c>
      <c r="C73" s="152" t="s">
        <v>386</v>
      </c>
      <c r="D73" s="152" t="s">
        <v>387</v>
      </c>
      <c r="E73" s="152" t="s">
        <v>385</v>
      </c>
      <c r="F73" s="152" t="s">
        <v>58</v>
      </c>
      <c r="G73" s="152" t="s">
        <v>386</v>
      </c>
      <c r="H73" s="152" t="s">
        <v>387</v>
      </c>
      <c r="I73" s="151" t="b">
        <f t="shared" si="2"/>
        <v>1</v>
      </c>
      <c r="J73" s="151" t="b">
        <f t="shared" si="2"/>
        <v>1</v>
      </c>
      <c r="K73" s="151" t="b">
        <f t="shared" si="2"/>
        <v>1</v>
      </c>
      <c r="L73" s="151" t="b">
        <f t="shared" si="1"/>
        <v>1</v>
      </c>
    </row>
    <row r="74" spans="1:13" ht="51">
      <c r="A74" s="152" t="s">
        <v>389</v>
      </c>
      <c r="B74" s="152" t="s">
        <v>58</v>
      </c>
      <c r="C74" s="152" t="s">
        <v>390</v>
      </c>
      <c r="D74" s="152" t="s">
        <v>391</v>
      </c>
      <c r="E74" s="152" t="s">
        <v>389</v>
      </c>
      <c r="F74" s="152" t="s">
        <v>58</v>
      </c>
      <c r="G74" s="152" t="s">
        <v>390</v>
      </c>
      <c r="H74" s="152" t="s">
        <v>391</v>
      </c>
      <c r="I74" s="151" t="b">
        <f t="shared" si="2"/>
        <v>1</v>
      </c>
      <c r="J74" s="151" t="b">
        <f t="shared" si="2"/>
        <v>1</v>
      </c>
      <c r="K74" s="151" t="b">
        <f t="shared" si="2"/>
        <v>1</v>
      </c>
      <c r="L74" s="151" t="b">
        <f t="shared" si="1"/>
        <v>1</v>
      </c>
    </row>
    <row r="75" spans="1:13" ht="51">
      <c r="A75" s="152" t="s">
        <v>393</v>
      </c>
      <c r="B75" s="152" t="s">
        <v>58</v>
      </c>
      <c r="C75" s="152" t="s">
        <v>1442</v>
      </c>
      <c r="D75" s="152" t="s">
        <v>395</v>
      </c>
      <c r="E75" s="152" t="s">
        <v>393</v>
      </c>
      <c r="F75" s="152" t="s">
        <v>58</v>
      </c>
      <c r="G75" s="152" t="s">
        <v>1442</v>
      </c>
      <c r="H75" s="152" t="s">
        <v>395</v>
      </c>
      <c r="I75" s="151" t="b">
        <f t="shared" si="2"/>
        <v>1</v>
      </c>
      <c r="J75" s="151" t="b">
        <f t="shared" si="2"/>
        <v>1</v>
      </c>
      <c r="K75" s="151" t="b">
        <f t="shared" si="2"/>
        <v>1</v>
      </c>
      <c r="L75" s="151" t="b">
        <f t="shared" si="1"/>
        <v>1</v>
      </c>
    </row>
    <row r="76" spans="1:13" ht="85">
      <c r="A76" s="152" t="s">
        <v>397</v>
      </c>
      <c r="B76" s="152" t="s">
        <v>58</v>
      </c>
      <c r="C76" s="152" t="s">
        <v>398</v>
      </c>
      <c r="D76" s="152" t="s">
        <v>399</v>
      </c>
      <c r="E76" s="152" t="s">
        <v>397</v>
      </c>
      <c r="F76" s="152" t="s">
        <v>58</v>
      </c>
      <c r="G76" s="152" t="s">
        <v>398</v>
      </c>
      <c r="H76" s="152" t="s">
        <v>399</v>
      </c>
      <c r="I76" s="151" t="b">
        <f t="shared" si="2"/>
        <v>1</v>
      </c>
      <c r="J76" s="151" t="b">
        <f t="shared" si="2"/>
        <v>1</v>
      </c>
      <c r="K76" s="151" t="b">
        <f t="shared" si="2"/>
        <v>1</v>
      </c>
      <c r="L76" s="151" t="b">
        <f t="shared" si="1"/>
        <v>1</v>
      </c>
    </row>
    <row r="77" spans="1:13" ht="34">
      <c r="A77" s="152" t="s">
        <v>400</v>
      </c>
      <c r="B77" s="152" t="s">
        <v>58</v>
      </c>
      <c r="C77" s="152" t="s">
        <v>401</v>
      </c>
      <c r="D77" s="152" t="s">
        <v>402</v>
      </c>
      <c r="E77" s="152" t="s">
        <v>400</v>
      </c>
      <c r="F77" s="152" t="s">
        <v>58</v>
      </c>
      <c r="G77" s="152" t="s">
        <v>401</v>
      </c>
      <c r="H77" s="152" t="s">
        <v>402</v>
      </c>
      <c r="I77" s="151" t="b">
        <f t="shared" si="2"/>
        <v>1</v>
      </c>
      <c r="J77" s="151" t="b">
        <f t="shared" si="2"/>
        <v>1</v>
      </c>
      <c r="K77" s="151" t="b">
        <f t="shared" si="2"/>
        <v>1</v>
      </c>
      <c r="L77" s="151" t="b">
        <f t="shared" si="1"/>
        <v>1</v>
      </c>
    </row>
    <row r="78" spans="1:13" ht="51">
      <c r="A78" s="152" t="s">
        <v>403</v>
      </c>
      <c r="B78" s="152" t="s">
        <v>63</v>
      </c>
      <c r="C78" s="152" t="s">
        <v>404</v>
      </c>
      <c r="D78" s="152" t="s">
        <v>405</v>
      </c>
      <c r="E78" s="152" t="s">
        <v>403</v>
      </c>
      <c r="F78" s="152" t="s">
        <v>63</v>
      </c>
      <c r="G78" s="152" t="s">
        <v>404</v>
      </c>
      <c r="H78" s="152" t="s">
        <v>405</v>
      </c>
      <c r="I78" s="151" t="b">
        <f t="shared" si="2"/>
        <v>1</v>
      </c>
      <c r="J78" s="151" t="b">
        <f t="shared" si="2"/>
        <v>1</v>
      </c>
      <c r="K78" s="151" t="b">
        <f t="shared" si="2"/>
        <v>1</v>
      </c>
      <c r="L78" s="151" t="b">
        <f t="shared" si="1"/>
        <v>1</v>
      </c>
    </row>
    <row r="79" spans="1:13" ht="85">
      <c r="A79" s="152" t="s">
        <v>406</v>
      </c>
      <c r="B79" s="152" t="s">
        <v>63</v>
      </c>
      <c r="C79" s="152" t="s">
        <v>407</v>
      </c>
      <c r="D79" s="152" t="s">
        <v>408</v>
      </c>
      <c r="E79" s="152" t="s">
        <v>406</v>
      </c>
      <c r="F79" s="152" t="s">
        <v>63</v>
      </c>
      <c r="G79" s="152" t="s">
        <v>1443</v>
      </c>
      <c r="H79" s="152" t="s">
        <v>1444</v>
      </c>
      <c r="I79" s="151" t="b">
        <f t="shared" si="2"/>
        <v>1</v>
      </c>
      <c r="J79" s="151" t="b">
        <f t="shared" si="2"/>
        <v>1</v>
      </c>
      <c r="K79" s="151" t="b">
        <f t="shared" si="2"/>
        <v>0</v>
      </c>
      <c r="L79" s="151" t="b">
        <f t="shared" si="1"/>
        <v>0</v>
      </c>
      <c r="M79" s="151" t="s">
        <v>1424</v>
      </c>
    </row>
    <row r="80" spans="1:13" ht="102">
      <c r="A80" s="152" t="s">
        <v>409</v>
      </c>
      <c r="B80" s="152" t="s">
        <v>63</v>
      </c>
      <c r="C80" s="152" t="s">
        <v>1445</v>
      </c>
      <c r="D80" s="152" t="s">
        <v>411</v>
      </c>
      <c r="E80" s="152" t="s">
        <v>409</v>
      </c>
      <c r="F80" s="152" t="s">
        <v>63</v>
      </c>
      <c r="G80" s="152" t="s">
        <v>1445</v>
      </c>
      <c r="H80" s="152" t="s">
        <v>411</v>
      </c>
      <c r="I80" s="151" t="b">
        <f t="shared" si="2"/>
        <v>1</v>
      </c>
      <c r="J80" s="151" t="b">
        <f t="shared" si="2"/>
        <v>1</v>
      </c>
      <c r="K80" s="151" t="b">
        <f t="shared" si="2"/>
        <v>1</v>
      </c>
      <c r="L80" s="151" t="b">
        <f t="shared" si="1"/>
        <v>1</v>
      </c>
    </row>
    <row r="81" spans="1:13" ht="102">
      <c r="E81" s="152" t="s">
        <v>1446</v>
      </c>
      <c r="F81" s="152" t="s">
        <v>63</v>
      </c>
      <c r="G81" s="152" t="s">
        <v>1447</v>
      </c>
      <c r="H81" s="152" t="s">
        <v>1448</v>
      </c>
      <c r="I81" s="151" t="b">
        <f t="shared" si="2"/>
        <v>0</v>
      </c>
      <c r="J81" s="151" t="b">
        <f t="shared" si="2"/>
        <v>0</v>
      </c>
      <c r="K81" s="151" t="b">
        <f t="shared" si="2"/>
        <v>0</v>
      </c>
      <c r="L81" s="151" t="b">
        <f t="shared" si="1"/>
        <v>0</v>
      </c>
      <c r="M81" s="152" t="s">
        <v>1593</v>
      </c>
    </row>
    <row r="82" spans="1:13" ht="85">
      <c r="A82" s="152" t="s">
        <v>413</v>
      </c>
      <c r="B82" s="152" t="s">
        <v>63</v>
      </c>
      <c r="C82" s="152" t="s">
        <v>414</v>
      </c>
      <c r="D82" s="152" t="s">
        <v>415</v>
      </c>
      <c r="E82" s="152" t="s">
        <v>413</v>
      </c>
      <c r="F82" s="152" t="s">
        <v>63</v>
      </c>
      <c r="G82" s="152" t="s">
        <v>1449</v>
      </c>
      <c r="H82" s="152" t="s">
        <v>1450</v>
      </c>
      <c r="I82" s="151" t="b">
        <f t="shared" si="2"/>
        <v>1</v>
      </c>
      <c r="J82" s="151" t="b">
        <f t="shared" si="2"/>
        <v>1</v>
      </c>
      <c r="K82" s="151" t="b">
        <f t="shared" si="2"/>
        <v>0</v>
      </c>
      <c r="L82" s="151" t="b">
        <f t="shared" si="1"/>
        <v>0</v>
      </c>
      <c r="M82" s="151" t="s">
        <v>1424</v>
      </c>
    </row>
    <row r="83" spans="1:13" ht="136">
      <c r="A83" s="152" t="s">
        <v>416</v>
      </c>
      <c r="B83" s="152" t="s">
        <v>63</v>
      </c>
      <c r="C83" s="152" t="s">
        <v>417</v>
      </c>
      <c r="D83" s="152" t="s">
        <v>418</v>
      </c>
      <c r="E83" s="152" t="s">
        <v>416</v>
      </c>
      <c r="F83" s="152" t="s">
        <v>63</v>
      </c>
      <c r="G83" s="152" t="s">
        <v>1451</v>
      </c>
      <c r="H83" s="152" t="s">
        <v>1452</v>
      </c>
      <c r="I83" s="151" t="b">
        <f t="shared" ref="I83:K98" si="3">EXACT(A83,E83)</f>
        <v>1</v>
      </c>
      <c r="J83" s="151" t="b">
        <f t="shared" si="3"/>
        <v>1</v>
      </c>
      <c r="K83" s="151" t="b">
        <f t="shared" si="3"/>
        <v>0</v>
      </c>
      <c r="L83" s="151" t="b">
        <f t="shared" si="1"/>
        <v>0</v>
      </c>
      <c r="M83" s="151" t="s">
        <v>1424</v>
      </c>
    </row>
    <row r="84" spans="1:13" ht="68">
      <c r="A84" s="152" t="s">
        <v>419</v>
      </c>
      <c r="B84" s="152" t="s">
        <v>63</v>
      </c>
      <c r="C84" s="152" t="s">
        <v>420</v>
      </c>
      <c r="D84" s="152" t="s">
        <v>64</v>
      </c>
      <c r="E84" s="152" t="s">
        <v>419</v>
      </c>
      <c r="F84" s="152" t="s">
        <v>63</v>
      </c>
      <c r="G84" s="152" t="s">
        <v>1453</v>
      </c>
      <c r="H84" s="152" t="s">
        <v>1454</v>
      </c>
      <c r="I84" s="151" t="b">
        <f t="shared" si="3"/>
        <v>1</v>
      </c>
      <c r="J84" s="151" t="b">
        <f t="shared" si="3"/>
        <v>1</v>
      </c>
      <c r="K84" s="151" t="b">
        <f t="shared" si="3"/>
        <v>0</v>
      </c>
      <c r="L84" s="151" t="b">
        <f t="shared" si="1"/>
        <v>0</v>
      </c>
      <c r="M84" s="151" t="s">
        <v>1424</v>
      </c>
    </row>
    <row r="85" spans="1:13" ht="85">
      <c r="A85" s="152" t="s">
        <v>421</v>
      </c>
      <c r="B85" s="152" t="s">
        <v>63</v>
      </c>
      <c r="C85" s="152" t="s">
        <v>422</v>
      </c>
      <c r="D85" s="152" t="s">
        <v>423</v>
      </c>
      <c r="E85" s="152" t="s">
        <v>421</v>
      </c>
      <c r="F85" s="152" t="s">
        <v>63</v>
      </c>
      <c r="G85" s="152" t="s">
        <v>1455</v>
      </c>
      <c r="H85" s="152" t="s">
        <v>1456</v>
      </c>
      <c r="I85" s="151" t="b">
        <f t="shared" si="3"/>
        <v>1</v>
      </c>
      <c r="J85" s="151" t="b">
        <f t="shared" si="3"/>
        <v>1</v>
      </c>
      <c r="K85" s="151" t="b">
        <f t="shared" si="3"/>
        <v>0</v>
      </c>
      <c r="L85" s="151" t="b">
        <f t="shared" si="1"/>
        <v>0</v>
      </c>
      <c r="M85" s="151" t="s">
        <v>1424</v>
      </c>
    </row>
    <row r="86" spans="1:13" ht="136">
      <c r="A86" s="152" t="s">
        <v>424</v>
      </c>
      <c r="B86" s="152" t="s">
        <v>63</v>
      </c>
      <c r="C86" s="152" t="s">
        <v>425</v>
      </c>
      <c r="D86" s="152" t="s">
        <v>426</v>
      </c>
      <c r="E86" s="152" t="s">
        <v>424</v>
      </c>
      <c r="F86" s="152" t="s">
        <v>63</v>
      </c>
      <c r="G86" s="152" t="s">
        <v>1457</v>
      </c>
      <c r="H86" s="152" t="s">
        <v>1458</v>
      </c>
      <c r="I86" s="151" t="b">
        <f t="shared" si="3"/>
        <v>1</v>
      </c>
      <c r="J86" s="151" t="b">
        <f t="shared" si="3"/>
        <v>1</v>
      </c>
      <c r="K86" s="151" t="b">
        <f t="shared" si="3"/>
        <v>0</v>
      </c>
      <c r="L86" s="151" t="b">
        <f t="shared" si="1"/>
        <v>0</v>
      </c>
      <c r="M86" s="151" t="s">
        <v>1424</v>
      </c>
    </row>
    <row r="87" spans="1:13" ht="51">
      <c r="A87" s="152" t="s">
        <v>427</v>
      </c>
      <c r="B87" s="152" t="s">
        <v>63</v>
      </c>
      <c r="C87" s="152" t="s">
        <v>428</v>
      </c>
      <c r="D87" s="152" t="s">
        <v>429</v>
      </c>
      <c r="E87" s="152" t="s">
        <v>427</v>
      </c>
      <c r="F87" s="152" t="s">
        <v>63</v>
      </c>
      <c r="G87" s="152" t="s">
        <v>428</v>
      </c>
      <c r="H87" s="152" t="s">
        <v>429</v>
      </c>
      <c r="I87" s="151" t="b">
        <f t="shared" si="3"/>
        <v>1</v>
      </c>
      <c r="J87" s="151" t="b">
        <f t="shared" si="3"/>
        <v>1</v>
      </c>
      <c r="K87" s="151" t="b">
        <f t="shared" si="3"/>
        <v>1</v>
      </c>
      <c r="L87" s="151" t="b">
        <f t="shared" si="1"/>
        <v>1</v>
      </c>
    </row>
    <row r="88" spans="1:13" ht="85">
      <c r="A88" s="152" t="s">
        <v>430</v>
      </c>
      <c r="B88" s="152" t="s">
        <v>63</v>
      </c>
      <c r="C88" s="152" t="s">
        <v>431</v>
      </c>
      <c r="D88" s="152" t="s">
        <v>432</v>
      </c>
      <c r="E88" s="152" t="s">
        <v>430</v>
      </c>
      <c r="F88" s="152" t="s">
        <v>63</v>
      </c>
      <c r="G88" s="152" t="s">
        <v>1459</v>
      </c>
      <c r="H88" s="152" t="s">
        <v>1460</v>
      </c>
      <c r="I88" s="151" t="b">
        <f t="shared" si="3"/>
        <v>1</v>
      </c>
      <c r="J88" s="151" t="b">
        <f t="shared" si="3"/>
        <v>1</v>
      </c>
      <c r="K88" s="151" t="b">
        <f t="shared" si="3"/>
        <v>0</v>
      </c>
      <c r="L88" s="151" t="b">
        <f t="shared" si="1"/>
        <v>0</v>
      </c>
      <c r="M88" s="151" t="s">
        <v>1424</v>
      </c>
    </row>
    <row r="89" spans="1:13" ht="68">
      <c r="A89" s="152" t="s">
        <v>433</v>
      </c>
      <c r="B89" s="152" t="s">
        <v>63</v>
      </c>
      <c r="C89" s="152" t="s">
        <v>434</v>
      </c>
      <c r="D89" s="152" t="s">
        <v>435</v>
      </c>
      <c r="E89" s="152" t="s">
        <v>433</v>
      </c>
      <c r="F89" s="152" t="s">
        <v>63</v>
      </c>
      <c r="G89" s="152" t="s">
        <v>1461</v>
      </c>
      <c r="H89" s="152" t="s">
        <v>1462</v>
      </c>
      <c r="I89" s="151" t="b">
        <f t="shared" si="3"/>
        <v>1</v>
      </c>
      <c r="J89" s="151" t="b">
        <f t="shared" si="3"/>
        <v>1</v>
      </c>
      <c r="K89" s="151" t="b">
        <f t="shared" si="3"/>
        <v>0</v>
      </c>
      <c r="L89" s="151" t="b">
        <f t="shared" si="1"/>
        <v>0</v>
      </c>
      <c r="M89" s="151" t="s">
        <v>1424</v>
      </c>
    </row>
    <row r="90" spans="1:13" ht="34">
      <c r="A90" s="152" t="s">
        <v>436</v>
      </c>
      <c r="B90" s="152" t="s">
        <v>63</v>
      </c>
      <c r="C90" s="152" t="s">
        <v>437</v>
      </c>
      <c r="D90" s="152" t="s">
        <v>438</v>
      </c>
      <c r="E90" s="152" t="s">
        <v>436</v>
      </c>
      <c r="F90" s="152" t="s">
        <v>63</v>
      </c>
      <c r="G90" s="152" t="s">
        <v>437</v>
      </c>
      <c r="H90" s="152" t="s">
        <v>438</v>
      </c>
      <c r="I90" s="151" t="b">
        <f t="shared" si="3"/>
        <v>1</v>
      </c>
      <c r="J90" s="151" t="b">
        <f t="shared" si="3"/>
        <v>1</v>
      </c>
      <c r="K90" s="151" t="b">
        <f t="shared" si="3"/>
        <v>1</v>
      </c>
      <c r="L90" s="151" t="b">
        <f t="shared" si="1"/>
        <v>1</v>
      </c>
    </row>
    <row r="91" spans="1:13" ht="85">
      <c r="A91" s="152" t="s">
        <v>439</v>
      </c>
      <c r="B91" s="152" t="s">
        <v>63</v>
      </c>
      <c r="C91" s="152" t="s">
        <v>440</v>
      </c>
      <c r="D91" s="152" t="s">
        <v>441</v>
      </c>
      <c r="E91" s="152" t="s">
        <v>439</v>
      </c>
      <c r="F91" s="152" t="s">
        <v>63</v>
      </c>
      <c r="G91" s="152" t="s">
        <v>1463</v>
      </c>
      <c r="H91" s="152" t="s">
        <v>1464</v>
      </c>
      <c r="I91" s="151" t="b">
        <f t="shared" si="3"/>
        <v>1</v>
      </c>
      <c r="J91" s="151" t="b">
        <f t="shared" si="3"/>
        <v>1</v>
      </c>
      <c r="K91" s="151" t="b">
        <f t="shared" si="3"/>
        <v>0</v>
      </c>
      <c r="L91" s="151" t="b">
        <f t="shared" si="1"/>
        <v>0</v>
      </c>
      <c r="M91" s="151" t="s">
        <v>1424</v>
      </c>
    </row>
    <row r="92" spans="1:13" ht="119">
      <c r="A92" s="152" t="s">
        <v>442</v>
      </c>
      <c r="B92" s="152" t="s">
        <v>63</v>
      </c>
      <c r="C92" s="152" t="s">
        <v>443</v>
      </c>
      <c r="D92" s="152" t="s">
        <v>444</v>
      </c>
      <c r="E92" s="152" t="s">
        <v>442</v>
      </c>
      <c r="F92" s="152" t="s">
        <v>63</v>
      </c>
      <c r="G92" s="152" t="s">
        <v>1465</v>
      </c>
      <c r="H92" s="152" t="s">
        <v>1466</v>
      </c>
      <c r="I92" s="151" t="b">
        <f t="shared" si="3"/>
        <v>1</v>
      </c>
      <c r="J92" s="151" t="b">
        <f t="shared" si="3"/>
        <v>1</v>
      </c>
      <c r="K92" s="151" t="b">
        <f t="shared" si="3"/>
        <v>0</v>
      </c>
      <c r="L92" s="151" t="b">
        <f t="shared" si="1"/>
        <v>0</v>
      </c>
      <c r="M92" s="151" t="s">
        <v>1424</v>
      </c>
    </row>
    <row r="93" spans="1:13" ht="34">
      <c r="A93" s="152" t="s">
        <v>445</v>
      </c>
      <c r="B93" s="152" t="s">
        <v>63</v>
      </c>
      <c r="C93" s="152" t="s">
        <v>446</v>
      </c>
      <c r="D93" s="152" t="s">
        <v>447</v>
      </c>
      <c r="I93" s="151" t="b">
        <f t="shared" si="3"/>
        <v>0</v>
      </c>
      <c r="J93" s="151" t="b">
        <f t="shared" si="3"/>
        <v>0</v>
      </c>
      <c r="K93" s="151" t="b">
        <f t="shared" si="3"/>
        <v>0</v>
      </c>
      <c r="L93" s="151" t="b">
        <f t="shared" si="1"/>
        <v>0</v>
      </c>
      <c r="M93" s="151" t="s">
        <v>1467</v>
      </c>
    </row>
    <row r="94" spans="1:13" ht="51">
      <c r="A94" s="152" t="s">
        <v>449</v>
      </c>
      <c r="B94" s="152" t="s">
        <v>63</v>
      </c>
      <c r="C94" s="152" t="s">
        <v>450</v>
      </c>
      <c r="D94" s="152" t="s">
        <v>451</v>
      </c>
      <c r="E94" s="152" t="s">
        <v>449</v>
      </c>
      <c r="F94" s="152" t="s">
        <v>63</v>
      </c>
      <c r="G94" s="152" t="s">
        <v>450</v>
      </c>
      <c r="H94" s="152" t="s">
        <v>451</v>
      </c>
      <c r="I94" s="151" t="b">
        <f t="shared" si="3"/>
        <v>1</v>
      </c>
      <c r="J94" s="151" t="b">
        <f t="shared" si="3"/>
        <v>1</v>
      </c>
      <c r="K94" s="151" t="b">
        <f t="shared" si="3"/>
        <v>1</v>
      </c>
      <c r="L94" s="151" t="b">
        <f t="shared" si="1"/>
        <v>1</v>
      </c>
    </row>
    <row r="95" spans="1:13" ht="85">
      <c r="A95" s="152" t="s">
        <v>452</v>
      </c>
      <c r="B95" s="152" t="s">
        <v>63</v>
      </c>
      <c r="C95" s="152" t="s">
        <v>453</v>
      </c>
      <c r="D95" s="152" t="s">
        <v>454</v>
      </c>
      <c r="E95" s="152" t="s">
        <v>452</v>
      </c>
      <c r="F95" s="152" t="s">
        <v>63</v>
      </c>
      <c r="G95" s="152" t="s">
        <v>1468</v>
      </c>
      <c r="H95" s="152" t="s">
        <v>1469</v>
      </c>
      <c r="I95" s="151" t="b">
        <f t="shared" si="3"/>
        <v>1</v>
      </c>
      <c r="J95" s="151" t="b">
        <f t="shared" si="3"/>
        <v>1</v>
      </c>
      <c r="K95" s="151" t="b">
        <f t="shared" si="3"/>
        <v>0</v>
      </c>
      <c r="L95" s="151" t="b">
        <f t="shared" si="1"/>
        <v>0</v>
      </c>
      <c r="M95" s="151" t="s">
        <v>1424</v>
      </c>
    </row>
    <row r="96" spans="1:13" ht="34">
      <c r="A96" s="152" t="s">
        <v>455</v>
      </c>
      <c r="B96" s="152" t="s">
        <v>63</v>
      </c>
      <c r="C96" s="152" t="s">
        <v>456</v>
      </c>
      <c r="D96" s="152" t="s">
        <v>457</v>
      </c>
      <c r="E96" s="152" t="s">
        <v>455</v>
      </c>
      <c r="F96" s="152" t="s">
        <v>63</v>
      </c>
      <c r="G96" s="152" t="s">
        <v>456</v>
      </c>
      <c r="H96" s="152" t="s">
        <v>457</v>
      </c>
      <c r="I96" s="151" t="b">
        <f t="shared" si="3"/>
        <v>1</v>
      </c>
      <c r="J96" s="151" t="b">
        <f t="shared" si="3"/>
        <v>1</v>
      </c>
      <c r="K96" s="151" t="b">
        <f t="shared" si="3"/>
        <v>1</v>
      </c>
      <c r="L96" s="151" t="b">
        <f t="shared" si="1"/>
        <v>1</v>
      </c>
    </row>
    <row r="97" spans="1:13" ht="102">
      <c r="A97" s="152" t="s">
        <v>458</v>
      </c>
      <c r="B97" s="152" t="s">
        <v>63</v>
      </c>
      <c r="C97" s="152" t="s">
        <v>459</v>
      </c>
      <c r="D97" s="152" t="s">
        <v>460</v>
      </c>
      <c r="E97" s="152" t="s">
        <v>458</v>
      </c>
      <c r="F97" s="152" t="s">
        <v>63</v>
      </c>
      <c r="G97" s="152" t="s">
        <v>1470</v>
      </c>
      <c r="H97" s="152" t="s">
        <v>1471</v>
      </c>
      <c r="I97" s="151" t="b">
        <f t="shared" si="3"/>
        <v>1</v>
      </c>
      <c r="J97" s="151" t="b">
        <f t="shared" si="3"/>
        <v>1</v>
      </c>
      <c r="K97" s="151" t="b">
        <f t="shared" si="3"/>
        <v>0</v>
      </c>
      <c r="L97" s="151" t="b">
        <f t="shared" si="1"/>
        <v>0</v>
      </c>
      <c r="M97" s="151" t="s">
        <v>1424</v>
      </c>
    </row>
    <row r="98" spans="1:13" ht="34">
      <c r="E98" s="152" t="s">
        <v>1472</v>
      </c>
      <c r="F98" s="152" t="s">
        <v>63</v>
      </c>
      <c r="G98" s="152" t="s">
        <v>1473</v>
      </c>
      <c r="H98" s="152" t="s">
        <v>1474</v>
      </c>
      <c r="I98" s="151" t="b">
        <f t="shared" si="3"/>
        <v>0</v>
      </c>
      <c r="J98" s="151" t="b">
        <f t="shared" si="3"/>
        <v>0</v>
      </c>
      <c r="K98" s="151" t="b">
        <f t="shared" si="3"/>
        <v>0</v>
      </c>
      <c r="L98" s="151" t="b">
        <f t="shared" si="1"/>
        <v>0</v>
      </c>
      <c r="M98" s="151" t="s">
        <v>1475</v>
      </c>
    </row>
    <row r="99" spans="1:13" ht="119">
      <c r="E99" s="152" t="s">
        <v>1476</v>
      </c>
      <c r="F99" s="152" t="s">
        <v>63</v>
      </c>
      <c r="G99" s="152" t="s">
        <v>1477</v>
      </c>
      <c r="H99" s="152" t="s">
        <v>1478</v>
      </c>
      <c r="I99" s="151" t="b">
        <f t="shared" ref="I99:K114" si="4">EXACT(A99,E99)</f>
        <v>0</v>
      </c>
      <c r="J99" s="151" t="b">
        <f t="shared" si="4"/>
        <v>0</v>
      </c>
      <c r="K99" s="151" t="b">
        <f t="shared" si="4"/>
        <v>0</v>
      </c>
      <c r="L99" s="151" t="b">
        <f t="shared" si="1"/>
        <v>0</v>
      </c>
      <c r="M99" s="152" t="s">
        <v>1594</v>
      </c>
    </row>
    <row r="100" spans="1:13" ht="68">
      <c r="A100" s="152" t="s">
        <v>461</v>
      </c>
      <c r="B100" s="152" t="s">
        <v>63</v>
      </c>
      <c r="C100" s="152" t="s">
        <v>462</v>
      </c>
      <c r="D100" s="152" t="s">
        <v>55</v>
      </c>
      <c r="E100" s="152" t="s">
        <v>461</v>
      </c>
      <c r="F100" s="152" t="s">
        <v>63</v>
      </c>
      <c r="G100" s="152" t="s">
        <v>462</v>
      </c>
      <c r="H100" s="152" t="s">
        <v>55</v>
      </c>
      <c r="I100" s="151" t="b">
        <f t="shared" si="4"/>
        <v>1</v>
      </c>
      <c r="J100" s="151" t="b">
        <f t="shared" si="4"/>
        <v>1</v>
      </c>
      <c r="K100" s="151" t="b">
        <f t="shared" si="4"/>
        <v>1</v>
      </c>
      <c r="L100" s="151" t="b">
        <f t="shared" si="1"/>
        <v>1</v>
      </c>
    </row>
    <row r="101" spans="1:13" ht="85">
      <c r="A101" s="152" t="s">
        <v>466</v>
      </c>
      <c r="B101" s="152" t="s">
        <v>63</v>
      </c>
      <c r="C101" s="152" t="s">
        <v>467</v>
      </c>
      <c r="D101" s="152" t="s">
        <v>468</v>
      </c>
      <c r="E101" s="152" t="s">
        <v>466</v>
      </c>
      <c r="F101" s="152" t="s">
        <v>63</v>
      </c>
      <c r="G101" s="152" t="s">
        <v>467</v>
      </c>
      <c r="H101" s="152" t="s">
        <v>468</v>
      </c>
      <c r="I101" s="151" t="b">
        <f t="shared" si="4"/>
        <v>1</v>
      </c>
      <c r="J101" s="151" t="b">
        <f t="shared" si="4"/>
        <v>1</v>
      </c>
      <c r="K101" s="151" t="b">
        <f t="shared" si="4"/>
        <v>1</v>
      </c>
      <c r="L101" s="151" t="b">
        <f t="shared" si="1"/>
        <v>1</v>
      </c>
    </row>
    <row r="102" spans="1:13" ht="34">
      <c r="A102" s="152" t="s">
        <v>470</v>
      </c>
      <c r="B102" s="152" t="s">
        <v>63</v>
      </c>
      <c r="C102" s="152" t="s">
        <v>471</v>
      </c>
      <c r="D102" s="152" t="s">
        <v>472</v>
      </c>
      <c r="I102" s="151" t="b">
        <f t="shared" si="4"/>
        <v>0</v>
      </c>
      <c r="J102" s="151" t="b">
        <f t="shared" si="4"/>
        <v>0</v>
      </c>
      <c r="K102" s="151" t="b">
        <f t="shared" si="4"/>
        <v>0</v>
      </c>
      <c r="L102" s="151" t="b">
        <f t="shared" si="1"/>
        <v>0</v>
      </c>
      <c r="M102" s="151" t="s">
        <v>1467</v>
      </c>
    </row>
    <row r="103" spans="1:13" ht="102">
      <c r="A103" s="152" t="s">
        <v>474</v>
      </c>
      <c r="B103" s="152" t="s">
        <v>63</v>
      </c>
      <c r="C103" s="152" t="s">
        <v>475</v>
      </c>
      <c r="D103" s="152" t="s">
        <v>476</v>
      </c>
      <c r="E103" s="152" t="s">
        <v>474</v>
      </c>
      <c r="F103" s="152" t="s">
        <v>63</v>
      </c>
      <c r="G103" s="152" t="s">
        <v>1479</v>
      </c>
      <c r="H103" s="152" t="s">
        <v>1480</v>
      </c>
      <c r="I103" s="151" t="b">
        <f t="shared" si="4"/>
        <v>1</v>
      </c>
      <c r="J103" s="151" t="b">
        <f t="shared" si="4"/>
        <v>1</v>
      </c>
      <c r="K103" s="151" t="b">
        <f t="shared" si="4"/>
        <v>0</v>
      </c>
      <c r="L103" s="151" t="b">
        <f t="shared" si="1"/>
        <v>0</v>
      </c>
      <c r="M103" s="151" t="s">
        <v>1424</v>
      </c>
    </row>
    <row r="104" spans="1:13" ht="136">
      <c r="A104" s="152" t="s">
        <v>478</v>
      </c>
      <c r="B104" s="152" t="s">
        <v>63</v>
      </c>
      <c r="C104" s="152" t="s">
        <v>479</v>
      </c>
      <c r="D104" s="152" t="s">
        <v>480</v>
      </c>
      <c r="E104" s="152" t="s">
        <v>478</v>
      </c>
      <c r="F104" s="152" t="s">
        <v>63</v>
      </c>
      <c r="G104" s="152" t="s">
        <v>1481</v>
      </c>
      <c r="H104" s="152" t="s">
        <v>1482</v>
      </c>
      <c r="I104" s="151" t="b">
        <f t="shared" si="4"/>
        <v>1</v>
      </c>
      <c r="J104" s="151" t="b">
        <f t="shared" si="4"/>
        <v>1</v>
      </c>
      <c r="K104" s="151" t="b">
        <f t="shared" si="4"/>
        <v>0</v>
      </c>
      <c r="L104" s="151" t="b">
        <f t="shared" si="1"/>
        <v>0</v>
      </c>
      <c r="M104" s="151" t="s">
        <v>1424</v>
      </c>
    </row>
    <row r="105" spans="1:13" ht="119">
      <c r="A105" s="152" t="s">
        <v>481</v>
      </c>
      <c r="B105" s="152" t="s">
        <v>63</v>
      </c>
      <c r="C105" s="152" t="s">
        <v>482</v>
      </c>
      <c r="D105" s="152" t="s">
        <v>483</v>
      </c>
      <c r="E105" s="152" t="s">
        <v>481</v>
      </c>
      <c r="F105" s="152" t="s">
        <v>63</v>
      </c>
      <c r="G105" s="152" t="s">
        <v>1483</v>
      </c>
      <c r="H105" s="152" t="s">
        <v>1484</v>
      </c>
      <c r="I105" s="151" t="b">
        <f t="shared" si="4"/>
        <v>1</v>
      </c>
      <c r="J105" s="151" t="b">
        <f t="shared" si="4"/>
        <v>1</v>
      </c>
      <c r="K105" s="151" t="b">
        <f t="shared" si="4"/>
        <v>0</v>
      </c>
      <c r="L105" s="151" t="b">
        <f t="shared" si="1"/>
        <v>0</v>
      </c>
      <c r="M105" s="151" t="s">
        <v>1424</v>
      </c>
    </row>
    <row r="106" spans="1:13" ht="68">
      <c r="A106" s="152" t="s">
        <v>484</v>
      </c>
      <c r="B106" s="152" t="s">
        <v>63</v>
      </c>
      <c r="C106" s="152" t="s">
        <v>485</v>
      </c>
      <c r="D106" s="152" t="s">
        <v>486</v>
      </c>
      <c r="E106" s="152" t="s">
        <v>484</v>
      </c>
      <c r="F106" s="152" t="s">
        <v>63</v>
      </c>
      <c r="G106" s="152" t="s">
        <v>485</v>
      </c>
      <c r="H106" s="152" t="s">
        <v>486</v>
      </c>
      <c r="I106" s="151" t="b">
        <f t="shared" si="4"/>
        <v>1</v>
      </c>
      <c r="J106" s="151" t="b">
        <f t="shared" si="4"/>
        <v>1</v>
      </c>
      <c r="K106" s="151" t="b">
        <f t="shared" si="4"/>
        <v>1</v>
      </c>
      <c r="L106" s="151" t="b">
        <f t="shared" si="1"/>
        <v>1</v>
      </c>
    </row>
    <row r="107" spans="1:13" ht="68">
      <c r="A107" s="152" t="s">
        <v>488</v>
      </c>
      <c r="B107" s="152" t="s">
        <v>63</v>
      </c>
      <c r="C107" s="152" t="s">
        <v>489</v>
      </c>
      <c r="D107" s="152" t="s">
        <v>490</v>
      </c>
      <c r="E107" s="152" t="s">
        <v>488</v>
      </c>
      <c r="F107" s="152" t="s">
        <v>63</v>
      </c>
      <c r="G107" s="152" t="s">
        <v>489</v>
      </c>
      <c r="H107" s="152" t="s">
        <v>490</v>
      </c>
      <c r="I107" s="151" t="b">
        <f t="shared" si="4"/>
        <v>1</v>
      </c>
      <c r="J107" s="151" t="b">
        <f t="shared" si="4"/>
        <v>1</v>
      </c>
      <c r="K107" s="151" t="b">
        <f t="shared" si="4"/>
        <v>1</v>
      </c>
      <c r="L107" s="151" t="b">
        <f t="shared" si="1"/>
        <v>1</v>
      </c>
    </row>
    <row r="108" spans="1:13" ht="51">
      <c r="A108" s="152" t="s">
        <v>492</v>
      </c>
      <c r="B108" s="152" t="s">
        <v>63</v>
      </c>
      <c r="C108" s="152" t="s">
        <v>493</v>
      </c>
      <c r="D108" s="152" t="s">
        <v>494</v>
      </c>
      <c r="E108" s="152" t="s">
        <v>492</v>
      </c>
      <c r="F108" s="152" t="s">
        <v>63</v>
      </c>
      <c r="G108" s="152" t="s">
        <v>493</v>
      </c>
      <c r="H108" s="152" t="s">
        <v>494</v>
      </c>
      <c r="I108" s="151" t="b">
        <f t="shared" si="4"/>
        <v>1</v>
      </c>
      <c r="J108" s="151" t="b">
        <f t="shared" si="4"/>
        <v>1</v>
      </c>
      <c r="K108" s="151" t="b">
        <f t="shared" si="4"/>
        <v>1</v>
      </c>
      <c r="L108" s="151" t="b">
        <f t="shared" si="1"/>
        <v>1</v>
      </c>
    </row>
    <row r="109" spans="1:13" ht="51">
      <c r="A109" s="152" t="s">
        <v>496</v>
      </c>
      <c r="B109" s="152" t="s">
        <v>63</v>
      </c>
      <c r="C109" s="152" t="s">
        <v>497</v>
      </c>
      <c r="D109" s="152" t="s">
        <v>52</v>
      </c>
      <c r="E109" s="152" t="s">
        <v>496</v>
      </c>
      <c r="F109" s="152" t="s">
        <v>63</v>
      </c>
      <c r="G109" s="152" t="s">
        <v>497</v>
      </c>
      <c r="H109" s="152" t="s">
        <v>52</v>
      </c>
      <c r="I109" s="151" t="b">
        <f t="shared" si="4"/>
        <v>1</v>
      </c>
      <c r="J109" s="151" t="b">
        <f t="shared" si="4"/>
        <v>1</v>
      </c>
      <c r="K109" s="151" t="b">
        <f t="shared" si="4"/>
        <v>1</v>
      </c>
      <c r="L109" s="151" t="b">
        <f t="shared" si="1"/>
        <v>1</v>
      </c>
    </row>
    <row r="110" spans="1:13" ht="85">
      <c r="A110" s="152" t="s">
        <v>499</v>
      </c>
      <c r="B110" s="152" t="s">
        <v>63</v>
      </c>
      <c r="C110" s="152" t="s">
        <v>500</v>
      </c>
      <c r="D110" s="152" t="s">
        <v>501</v>
      </c>
      <c r="E110" s="152" t="s">
        <v>499</v>
      </c>
      <c r="F110" s="152" t="s">
        <v>63</v>
      </c>
      <c r="G110" s="152" t="s">
        <v>1485</v>
      </c>
      <c r="H110" s="152" t="s">
        <v>1486</v>
      </c>
      <c r="I110" s="151" t="b">
        <f t="shared" si="4"/>
        <v>1</v>
      </c>
      <c r="J110" s="151" t="b">
        <f t="shared" si="4"/>
        <v>1</v>
      </c>
      <c r="K110" s="151" t="b">
        <f t="shared" si="4"/>
        <v>0</v>
      </c>
      <c r="L110" s="151" t="b">
        <f t="shared" si="1"/>
        <v>0</v>
      </c>
      <c r="M110" s="151" t="s">
        <v>1424</v>
      </c>
    </row>
    <row r="111" spans="1:13" ht="119">
      <c r="A111" s="152" t="s">
        <v>503</v>
      </c>
      <c r="B111" s="152" t="s">
        <v>63</v>
      </c>
      <c r="C111" s="152" t="s">
        <v>504</v>
      </c>
      <c r="D111" s="152" t="s">
        <v>505</v>
      </c>
      <c r="E111" s="152" t="s">
        <v>503</v>
      </c>
      <c r="F111" s="152" t="s">
        <v>63</v>
      </c>
      <c r="G111" s="152" t="s">
        <v>1487</v>
      </c>
      <c r="H111" s="152" t="s">
        <v>1488</v>
      </c>
      <c r="I111" s="151" t="b">
        <f t="shared" si="4"/>
        <v>1</v>
      </c>
      <c r="J111" s="151" t="b">
        <f t="shared" si="4"/>
        <v>1</v>
      </c>
      <c r="K111" s="151" t="b">
        <f t="shared" si="4"/>
        <v>0</v>
      </c>
      <c r="L111" s="151" t="b">
        <f t="shared" si="1"/>
        <v>0</v>
      </c>
      <c r="M111" s="151" t="s">
        <v>1424</v>
      </c>
    </row>
    <row r="112" spans="1:13" ht="17">
      <c r="A112" s="152" t="s">
        <v>507</v>
      </c>
      <c r="B112" s="152" t="s">
        <v>65</v>
      </c>
      <c r="C112" s="152" t="s">
        <v>508</v>
      </c>
      <c r="D112" s="152" t="s">
        <v>509</v>
      </c>
      <c r="E112" s="152" t="s">
        <v>507</v>
      </c>
      <c r="F112" s="152" t="s">
        <v>65</v>
      </c>
      <c r="G112" s="152" t="s">
        <v>508</v>
      </c>
      <c r="H112" s="152" t="s">
        <v>509</v>
      </c>
      <c r="I112" s="151" t="b">
        <f t="shared" si="4"/>
        <v>1</v>
      </c>
      <c r="J112" s="151" t="b">
        <f t="shared" si="4"/>
        <v>1</v>
      </c>
      <c r="K112" s="151" t="b">
        <f t="shared" si="4"/>
        <v>1</v>
      </c>
      <c r="L112" s="151" t="b">
        <f t="shared" si="1"/>
        <v>1</v>
      </c>
    </row>
    <row r="113" spans="1:12" ht="34">
      <c r="A113" s="152" t="s">
        <v>510</v>
      </c>
      <c r="B113" s="152" t="s">
        <v>65</v>
      </c>
      <c r="C113" s="152" t="s">
        <v>511</v>
      </c>
      <c r="D113" s="152" t="s">
        <v>512</v>
      </c>
      <c r="E113" s="152" t="s">
        <v>510</v>
      </c>
      <c r="F113" s="152" t="s">
        <v>65</v>
      </c>
      <c r="G113" s="152" t="s">
        <v>511</v>
      </c>
      <c r="H113" s="152" t="s">
        <v>512</v>
      </c>
      <c r="I113" s="151" t="b">
        <f t="shared" si="4"/>
        <v>1</v>
      </c>
      <c r="J113" s="151" t="b">
        <f t="shared" si="4"/>
        <v>1</v>
      </c>
      <c r="K113" s="151" t="b">
        <f t="shared" si="4"/>
        <v>1</v>
      </c>
      <c r="L113" s="151" t="b">
        <f t="shared" si="1"/>
        <v>1</v>
      </c>
    </row>
    <row r="114" spans="1:12" ht="17">
      <c r="A114" s="152" t="s">
        <v>513</v>
      </c>
      <c r="B114" s="152" t="s">
        <v>65</v>
      </c>
      <c r="C114" s="152" t="s">
        <v>514</v>
      </c>
      <c r="D114" s="152" t="s">
        <v>515</v>
      </c>
      <c r="E114" s="152" t="s">
        <v>513</v>
      </c>
      <c r="F114" s="152" t="s">
        <v>65</v>
      </c>
      <c r="G114" s="152" t="s">
        <v>514</v>
      </c>
      <c r="H114" s="152" t="s">
        <v>515</v>
      </c>
      <c r="I114" s="151" t="b">
        <f t="shared" si="4"/>
        <v>1</v>
      </c>
      <c r="J114" s="151" t="b">
        <f t="shared" si="4"/>
        <v>1</v>
      </c>
      <c r="K114" s="151" t="b">
        <f t="shared" si="4"/>
        <v>1</v>
      </c>
      <c r="L114" s="151" t="b">
        <f t="shared" si="1"/>
        <v>1</v>
      </c>
    </row>
    <row r="115" spans="1:12" ht="17">
      <c r="A115" s="152" t="s">
        <v>516</v>
      </c>
      <c r="B115" s="152" t="s">
        <v>65</v>
      </c>
      <c r="C115" s="152" t="s">
        <v>517</v>
      </c>
      <c r="D115" s="152" t="s">
        <v>518</v>
      </c>
      <c r="E115" s="152" t="s">
        <v>516</v>
      </c>
      <c r="F115" s="152" t="s">
        <v>65</v>
      </c>
      <c r="G115" s="152" t="s">
        <v>517</v>
      </c>
      <c r="H115" s="152" t="s">
        <v>518</v>
      </c>
      <c r="I115" s="151" t="b">
        <f t="shared" ref="I115:L153" si="5">EXACT(A115,E115)</f>
        <v>1</v>
      </c>
      <c r="J115" s="151" t="b">
        <f t="shared" si="5"/>
        <v>1</v>
      </c>
      <c r="K115" s="151" t="b">
        <f t="shared" si="5"/>
        <v>1</v>
      </c>
      <c r="L115" s="151" t="b">
        <f t="shared" si="1"/>
        <v>1</v>
      </c>
    </row>
    <row r="116" spans="1:12" ht="17">
      <c r="A116" s="152" t="s">
        <v>519</v>
      </c>
      <c r="B116" s="152" t="s">
        <v>65</v>
      </c>
      <c r="C116" s="152" t="s">
        <v>520</v>
      </c>
      <c r="D116" s="152" t="s">
        <v>521</v>
      </c>
      <c r="E116" s="152" t="s">
        <v>519</v>
      </c>
      <c r="F116" s="152" t="s">
        <v>65</v>
      </c>
      <c r="G116" s="152" t="s">
        <v>520</v>
      </c>
      <c r="H116" s="152" t="s">
        <v>521</v>
      </c>
      <c r="I116" s="151" t="b">
        <f t="shared" si="5"/>
        <v>1</v>
      </c>
      <c r="J116" s="151" t="b">
        <f t="shared" si="5"/>
        <v>1</v>
      </c>
      <c r="K116" s="151" t="b">
        <f t="shared" si="5"/>
        <v>1</v>
      </c>
      <c r="L116" s="151" t="b">
        <f t="shared" si="1"/>
        <v>1</v>
      </c>
    </row>
    <row r="117" spans="1:12" ht="17">
      <c r="A117" s="152" t="s">
        <v>523</v>
      </c>
      <c r="B117" s="152" t="s">
        <v>65</v>
      </c>
      <c r="C117" s="152" t="s">
        <v>524</v>
      </c>
      <c r="D117" s="152" t="s">
        <v>525</v>
      </c>
      <c r="E117" s="152" t="s">
        <v>523</v>
      </c>
      <c r="F117" s="152" t="s">
        <v>65</v>
      </c>
      <c r="G117" s="152" t="s">
        <v>524</v>
      </c>
      <c r="H117" s="152" t="s">
        <v>525</v>
      </c>
      <c r="I117" s="151" t="b">
        <f t="shared" si="5"/>
        <v>1</v>
      </c>
      <c r="J117" s="151" t="b">
        <f t="shared" si="5"/>
        <v>1</v>
      </c>
      <c r="K117" s="151" t="b">
        <f t="shared" si="5"/>
        <v>1</v>
      </c>
      <c r="L117" s="151" t="b">
        <f t="shared" si="1"/>
        <v>1</v>
      </c>
    </row>
    <row r="118" spans="1:12" ht="17">
      <c r="A118" s="152" t="s">
        <v>526</v>
      </c>
      <c r="B118" s="152" t="s">
        <v>65</v>
      </c>
      <c r="C118" s="152" t="s">
        <v>527</v>
      </c>
      <c r="D118" s="152" t="s">
        <v>528</v>
      </c>
      <c r="E118" s="152" t="s">
        <v>526</v>
      </c>
      <c r="F118" s="152" t="s">
        <v>65</v>
      </c>
      <c r="G118" s="152" t="s">
        <v>527</v>
      </c>
      <c r="H118" s="152" t="s">
        <v>528</v>
      </c>
      <c r="I118" s="151" t="b">
        <f t="shared" si="5"/>
        <v>1</v>
      </c>
      <c r="J118" s="151" t="b">
        <f t="shared" si="5"/>
        <v>1</v>
      </c>
      <c r="K118" s="151" t="b">
        <f t="shared" si="5"/>
        <v>1</v>
      </c>
      <c r="L118" s="151" t="b">
        <f t="shared" si="1"/>
        <v>1</v>
      </c>
    </row>
    <row r="119" spans="1:12" ht="17">
      <c r="A119" s="152" t="s">
        <v>529</v>
      </c>
      <c r="B119" s="152" t="s">
        <v>65</v>
      </c>
      <c r="C119" s="152" t="s">
        <v>530</v>
      </c>
      <c r="D119" s="152" t="s">
        <v>531</v>
      </c>
      <c r="E119" s="152" t="s">
        <v>529</v>
      </c>
      <c r="F119" s="152" t="s">
        <v>65</v>
      </c>
      <c r="G119" s="152" t="s">
        <v>530</v>
      </c>
      <c r="H119" s="152" t="s">
        <v>531</v>
      </c>
      <c r="I119" s="151" t="b">
        <f t="shared" si="5"/>
        <v>1</v>
      </c>
      <c r="J119" s="151" t="b">
        <f t="shared" si="5"/>
        <v>1</v>
      </c>
      <c r="K119" s="151" t="b">
        <f t="shared" si="5"/>
        <v>1</v>
      </c>
      <c r="L119" s="151" t="b">
        <f t="shared" si="1"/>
        <v>1</v>
      </c>
    </row>
    <row r="120" spans="1:12" ht="17">
      <c r="A120" s="152" t="s">
        <v>532</v>
      </c>
      <c r="B120" s="152" t="s">
        <v>65</v>
      </c>
      <c r="C120" s="152" t="s">
        <v>533</v>
      </c>
      <c r="D120" s="152" t="s">
        <v>534</v>
      </c>
      <c r="E120" s="152" t="s">
        <v>532</v>
      </c>
      <c r="F120" s="152" t="s">
        <v>65</v>
      </c>
      <c r="G120" s="152" t="s">
        <v>533</v>
      </c>
      <c r="H120" s="152" t="s">
        <v>534</v>
      </c>
      <c r="I120" s="151" t="b">
        <f t="shared" si="5"/>
        <v>1</v>
      </c>
      <c r="J120" s="151" t="b">
        <f t="shared" si="5"/>
        <v>1</v>
      </c>
      <c r="K120" s="151" t="b">
        <f t="shared" si="5"/>
        <v>1</v>
      </c>
      <c r="L120" s="151" t="b">
        <f t="shared" si="1"/>
        <v>1</v>
      </c>
    </row>
    <row r="121" spans="1:12" ht="17">
      <c r="A121" s="152" t="s">
        <v>535</v>
      </c>
      <c r="B121" s="152" t="s">
        <v>65</v>
      </c>
      <c r="C121" s="152" t="s">
        <v>536</v>
      </c>
      <c r="D121" s="152" t="s">
        <v>537</v>
      </c>
      <c r="E121" s="152" t="s">
        <v>535</v>
      </c>
      <c r="F121" s="152" t="s">
        <v>65</v>
      </c>
      <c r="G121" s="152" t="s">
        <v>536</v>
      </c>
      <c r="H121" s="152" t="s">
        <v>537</v>
      </c>
      <c r="I121" s="151" t="b">
        <f t="shared" si="5"/>
        <v>1</v>
      </c>
      <c r="J121" s="151" t="b">
        <f t="shared" si="5"/>
        <v>1</v>
      </c>
      <c r="K121" s="151" t="b">
        <f t="shared" si="5"/>
        <v>1</v>
      </c>
      <c r="L121" s="151" t="b">
        <f t="shared" si="1"/>
        <v>1</v>
      </c>
    </row>
    <row r="122" spans="1:12" ht="17">
      <c r="A122" s="152" t="s">
        <v>538</v>
      </c>
      <c r="B122" s="152" t="s">
        <v>65</v>
      </c>
      <c r="C122" s="152" t="s">
        <v>539</v>
      </c>
      <c r="D122" s="152" t="s">
        <v>540</v>
      </c>
      <c r="E122" s="152" t="s">
        <v>538</v>
      </c>
      <c r="F122" s="152" t="s">
        <v>65</v>
      </c>
      <c r="G122" s="152" t="s">
        <v>539</v>
      </c>
      <c r="H122" s="152" t="s">
        <v>540</v>
      </c>
      <c r="I122" s="151" t="b">
        <f t="shared" si="5"/>
        <v>1</v>
      </c>
      <c r="J122" s="151" t="b">
        <f t="shared" si="5"/>
        <v>1</v>
      </c>
      <c r="K122" s="151" t="b">
        <f t="shared" si="5"/>
        <v>1</v>
      </c>
      <c r="L122" s="151" t="b">
        <f t="shared" si="1"/>
        <v>1</v>
      </c>
    </row>
    <row r="123" spans="1:12" ht="17">
      <c r="A123" s="152" t="s">
        <v>541</v>
      </c>
      <c r="B123" s="152" t="s">
        <v>65</v>
      </c>
      <c r="C123" s="152" t="s">
        <v>542</v>
      </c>
      <c r="D123" s="152" t="s">
        <v>543</v>
      </c>
      <c r="E123" s="152" t="s">
        <v>541</v>
      </c>
      <c r="F123" s="152" t="s">
        <v>65</v>
      </c>
      <c r="G123" s="152" t="s">
        <v>542</v>
      </c>
      <c r="H123" s="152" t="s">
        <v>543</v>
      </c>
      <c r="I123" s="151" t="b">
        <f t="shared" si="5"/>
        <v>1</v>
      </c>
      <c r="J123" s="151" t="b">
        <f t="shared" si="5"/>
        <v>1</v>
      </c>
      <c r="K123" s="151" t="b">
        <f t="shared" si="5"/>
        <v>1</v>
      </c>
      <c r="L123" s="151" t="b">
        <f t="shared" si="1"/>
        <v>1</v>
      </c>
    </row>
    <row r="124" spans="1:12" ht="17">
      <c r="A124" s="152" t="s">
        <v>544</v>
      </c>
      <c r="B124" s="152" t="s">
        <v>65</v>
      </c>
      <c r="C124" s="152" t="s">
        <v>545</v>
      </c>
      <c r="D124" s="152" t="s">
        <v>546</v>
      </c>
      <c r="E124" s="152" t="s">
        <v>544</v>
      </c>
      <c r="F124" s="152" t="s">
        <v>65</v>
      </c>
      <c r="G124" s="152" t="s">
        <v>545</v>
      </c>
      <c r="H124" s="152" t="s">
        <v>546</v>
      </c>
      <c r="I124" s="151" t="b">
        <f t="shared" si="5"/>
        <v>1</v>
      </c>
      <c r="J124" s="151" t="b">
        <f t="shared" si="5"/>
        <v>1</v>
      </c>
      <c r="K124" s="151" t="b">
        <f t="shared" si="5"/>
        <v>1</v>
      </c>
      <c r="L124" s="151" t="b">
        <f t="shared" si="1"/>
        <v>1</v>
      </c>
    </row>
    <row r="125" spans="1:12" ht="17">
      <c r="A125" s="152" t="s">
        <v>547</v>
      </c>
      <c r="B125" s="152" t="s">
        <v>65</v>
      </c>
      <c r="C125" s="152" t="s">
        <v>548</v>
      </c>
      <c r="D125" s="152" t="s">
        <v>549</v>
      </c>
      <c r="E125" s="152" t="s">
        <v>547</v>
      </c>
      <c r="F125" s="152" t="s">
        <v>65</v>
      </c>
      <c r="G125" s="152" t="s">
        <v>548</v>
      </c>
      <c r="H125" s="152" t="s">
        <v>549</v>
      </c>
      <c r="I125" s="151" t="b">
        <f t="shared" si="5"/>
        <v>1</v>
      </c>
      <c r="J125" s="151" t="b">
        <f t="shared" si="5"/>
        <v>1</v>
      </c>
      <c r="K125" s="151" t="b">
        <f t="shared" si="5"/>
        <v>1</v>
      </c>
      <c r="L125" s="151" t="b">
        <f t="shared" si="1"/>
        <v>1</v>
      </c>
    </row>
    <row r="126" spans="1:12" ht="17">
      <c r="A126" s="152" t="s">
        <v>550</v>
      </c>
      <c r="B126" s="152" t="s">
        <v>65</v>
      </c>
      <c r="C126" s="152" t="s">
        <v>551</v>
      </c>
      <c r="D126" s="152" t="s">
        <v>552</v>
      </c>
      <c r="E126" s="152" t="s">
        <v>550</v>
      </c>
      <c r="F126" s="152" t="s">
        <v>65</v>
      </c>
      <c r="G126" s="152" t="s">
        <v>551</v>
      </c>
      <c r="H126" s="152" t="s">
        <v>552</v>
      </c>
      <c r="I126" s="151" t="b">
        <f t="shared" si="5"/>
        <v>1</v>
      </c>
      <c r="J126" s="151" t="b">
        <f t="shared" si="5"/>
        <v>1</v>
      </c>
      <c r="K126" s="151" t="b">
        <f t="shared" si="5"/>
        <v>1</v>
      </c>
      <c r="L126" s="151" t="b">
        <f t="shared" si="1"/>
        <v>1</v>
      </c>
    </row>
    <row r="127" spans="1:12" ht="51">
      <c r="A127" s="152" t="s">
        <v>554</v>
      </c>
      <c r="B127" s="152" t="s">
        <v>65</v>
      </c>
      <c r="C127" s="152" t="s">
        <v>555</v>
      </c>
      <c r="D127" s="152" t="s">
        <v>556</v>
      </c>
      <c r="E127" s="152" t="s">
        <v>554</v>
      </c>
      <c r="F127" s="152" t="s">
        <v>65</v>
      </c>
      <c r="G127" s="152" t="s">
        <v>555</v>
      </c>
      <c r="H127" s="152" t="s">
        <v>556</v>
      </c>
      <c r="I127" s="151" t="b">
        <f t="shared" si="5"/>
        <v>1</v>
      </c>
      <c r="J127" s="151" t="b">
        <f t="shared" si="5"/>
        <v>1</v>
      </c>
      <c r="K127" s="151" t="b">
        <f t="shared" si="5"/>
        <v>1</v>
      </c>
      <c r="L127" s="151" t="b">
        <f t="shared" si="1"/>
        <v>1</v>
      </c>
    </row>
    <row r="128" spans="1:12" ht="17">
      <c r="A128" s="152" t="s">
        <v>557</v>
      </c>
      <c r="B128" s="152" t="s">
        <v>65</v>
      </c>
      <c r="C128" s="152" t="s">
        <v>558</v>
      </c>
      <c r="D128" s="152" t="s">
        <v>559</v>
      </c>
      <c r="E128" s="152" t="s">
        <v>557</v>
      </c>
      <c r="F128" s="152" t="s">
        <v>65</v>
      </c>
      <c r="G128" s="152" t="s">
        <v>558</v>
      </c>
      <c r="H128" s="152" t="s">
        <v>559</v>
      </c>
      <c r="I128" s="151" t="b">
        <f t="shared" si="5"/>
        <v>1</v>
      </c>
      <c r="J128" s="151" t="b">
        <f t="shared" si="5"/>
        <v>1</v>
      </c>
      <c r="K128" s="151" t="b">
        <f t="shared" si="5"/>
        <v>1</v>
      </c>
      <c r="L128" s="151" t="b">
        <f t="shared" si="1"/>
        <v>1</v>
      </c>
    </row>
    <row r="129" spans="1:12" ht="17">
      <c r="A129" s="152" t="s">
        <v>560</v>
      </c>
      <c r="B129" s="152" t="s">
        <v>65</v>
      </c>
      <c r="C129" s="152" t="s">
        <v>561</v>
      </c>
      <c r="D129" s="152" t="s">
        <v>562</v>
      </c>
      <c r="E129" s="152" t="s">
        <v>560</v>
      </c>
      <c r="F129" s="152" t="s">
        <v>65</v>
      </c>
      <c r="G129" s="152" t="s">
        <v>561</v>
      </c>
      <c r="H129" s="152" t="s">
        <v>562</v>
      </c>
      <c r="I129" s="151" t="b">
        <f t="shared" si="5"/>
        <v>1</v>
      </c>
      <c r="J129" s="151" t="b">
        <f t="shared" si="5"/>
        <v>1</v>
      </c>
      <c r="K129" s="151" t="b">
        <f t="shared" si="5"/>
        <v>1</v>
      </c>
      <c r="L129" s="151" t="b">
        <f t="shared" si="1"/>
        <v>1</v>
      </c>
    </row>
    <row r="130" spans="1:12" ht="34">
      <c r="A130" s="152" t="s">
        <v>563</v>
      </c>
      <c r="B130" s="152" t="s">
        <v>65</v>
      </c>
      <c r="C130" s="152" t="s">
        <v>564</v>
      </c>
      <c r="D130" s="152" t="s">
        <v>565</v>
      </c>
      <c r="E130" s="152" t="s">
        <v>563</v>
      </c>
      <c r="F130" s="152" t="s">
        <v>65</v>
      </c>
      <c r="G130" s="152" t="s">
        <v>564</v>
      </c>
      <c r="H130" s="152" t="s">
        <v>565</v>
      </c>
      <c r="I130" s="151" t="b">
        <f t="shared" si="5"/>
        <v>1</v>
      </c>
      <c r="J130" s="151" t="b">
        <f t="shared" si="5"/>
        <v>1</v>
      </c>
      <c r="K130" s="151" t="b">
        <f t="shared" si="5"/>
        <v>1</v>
      </c>
      <c r="L130" s="151" t="b">
        <f t="shared" si="5"/>
        <v>1</v>
      </c>
    </row>
    <row r="131" spans="1:12" ht="17">
      <c r="A131" s="152" t="s">
        <v>566</v>
      </c>
      <c r="B131" s="152" t="s">
        <v>65</v>
      </c>
      <c r="C131" s="152" t="s">
        <v>567</v>
      </c>
      <c r="D131" s="152" t="s">
        <v>568</v>
      </c>
      <c r="E131" s="152" t="s">
        <v>566</v>
      </c>
      <c r="F131" s="152" t="s">
        <v>65</v>
      </c>
      <c r="G131" s="152" t="s">
        <v>567</v>
      </c>
      <c r="H131" s="152" t="s">
        <v>568</v>
      </c>
      <c r="I131" s="151" t="b">
        <f t="shared" si="5"/>
        <v>1</v>
      </c>
      <c r="J131" s="151" t="b">
        <f t="shared" si="5"/>
        <v>1</v>
      </c>
      <c r="K131" s="151" t="b">
        <f t="shared" si="5"/>
        <v>1</v>
      </c>
      <c r="L131" s="151" t="b">
        <f t="shared" si="5"/>
        <v>1</v>
      </c>
    </row>
    <row r="132" spans="1:12" ht="17">
      <c r="A132" s="152" t="s">
        <v>570</v>
      </c>
      <c r="B132" s="152" t="s">
        <v>65</v>
      </c>
      <c r="C132" s="152" t="s">
        <v>571</v>
      </c>
      <c r="D132" s="152" t="s">
        <v>572</v>
      </c>
      <c r="E132" s="152" t="s">
        <v>570</v>
      </c>
      <c r="F132" s="152" t="s">
        <v>65</v>
      </c>
      <c r="G132" s="152" t="s">
        <v>571</v>
      </c>
      <c r="H132" s="152" t="s">
        <v>572</v>
      </c>
      <c r="I132" s="151" t="b">
        <f t="shared" si="5"/>
        <v>1</v>
      </c>
      <c r="J132" s="151" t="b">
        <f t="shared" si="5"/>
        <v>1</v>
      </c>
      <c r="K132" s="151" t="b">
        <f t="shared" si="5"/>
        <v>1</v>
      </c>
      <c r="L132" s="151" t="b">
        <f t="shared" si="5"/>
        <v>1</v>
      </c>
    </row>
    <row r="133" spans="1:12" ht="51">
      <c r="A133" s="152" t="s">
        <v>573</v>
      </c>
      <c r="B133" s="152" t="s">
        <v>65</v>
      </c>
      <c r="C133" s="152" t="s">
        <v>574</v>
      </c>
      <c r="D133" s="152" t="s">
        <v>575</v>
      </c>
      <c r="E133" s="152" t="s">
        <v>573</v>
      </c>
      <c r="F133" s="152" t="s">
        <v>65</v>
      </c>
      <c r="G133" s="152" t="s">
        <v>574</v>
      </c>
      <c r="H133" s="152" t="s">
        <v>575</v>
      </c>
      <c r="I133" s="151" t="b">
        <f t="shared" si="5"/>
        <v>1</v>
      </c>
      <c r="J133" s="151" t="b">
        <f t="shared" si="5"/>
        <v>1</v>
      </c>
      <c r="K133" s="151" t="b">
        <f t="shared" si="5"/>
        <v>1</v>
      </c>
      <c r="L133" s="151" t="b">
        <f t="shared" si="5"/>
        <v>1</v>
      </c>
    </row>
    <row r="134" spans="1:12" ht="85">
      <c r="A134" s="152" t="s">
        <v>576</v>
      </c>
      <c r="B134" s="152" t="s">
        <v>65</v>
      </c>
      <c r="C134" s="152" t="s">
        <v>577</v>
      </c>
      <c r="D134" s="152" t="s">
        <v>578</v>
      </c>
      <c r="E134" s="152" t="s">
        <v>576</v>
      </c>
      <c r="F134" s="152" t="s">
        <v>65</v>
      </c>
      <c r="G134" s="152" t="s">
        <v>577</v>
      </c>
      <c r="H134" s="152" t="s">
        <v>578</v>
      </c>
      <c r="I134" s="151" t="b">
        <f t="shared" si="5"/>
        <v>1</v>
      </c>
      <c r="J134" s="151" t="b">
        <f t="shared" si="5"/>
        <v>1</v>
      </c>
      <c r="K134" s="151" t="b">
        <f t="shared" si="5"/>
        <v>1</v>
      </c>
      <c r="L134" s="151" t="b">
        <f t="shared" si="5"/>
        <v>1</v>
      </c>
    </row>
    <row r="135" spans="1:12" ht="34">
      <c r="A135" s="152" t="s">
        <v>579</v>
      </c>
      <c r="B135" s="152" t="s">
        <v>65</v>
      </c>
      <c r="C135" s="152" t="s">
        <v>580</v>
      </c>
      <c r="D135" s="152" t="s">
        <v>581</v>
      </c>
      <c r="E135" s="152" t="s">
        <v>579</v>
      </c>
      <c r="F135" s="152" t="s">
        <v>65</v>
      </c>
      <c r="G135" s="152" t="s">
        <v>580</v>
      </c>
      <c r="H135" s="152" t="s">
        <v>581</v>
      </c>
      <c r="I135" s="151" t="b">
        <f t="shared" si="5"/>
        <v>1</v>
      </c>
      <c r="J135" s="151" t="b">
        <f t="shared" si="5"/>
        <v>1</v>
      </c>
      <c r="K135" s="151" t="b">
        <f t="shared" si="5"/>
        <v>1</v>
      </c>
      <c r="L135" s="151" t="b">
        <f t="shared" si="5"/>
        <v>1</v>
      </c>
    </row>
    <row r="136" spans="1:12" ht="34">
      <c r="A136" s="152" t="s">
        <v>582</v>
      </c>
      <c r="B136" s="152" t="s">
        <v>65</v>
      </c>
      <c r="C136" s="152" t="s">
        <v>583</v>
      </c>
      <c r="D136" s="152" t="s">
        <v>584</v>
      </c>
      <c r="E136" s="152" t="s">
        <v>582</v>
      </c>
      <c r="F136" s="152" t="s">
        <v>65</v>
      </c>
      <c r="G136" s="152" t="s">
        <v>583</v>
      </c>
      <c r="H136" s="152" t="s">
        <v>584</v>
      </c>
      <c r="I136" s="151" t="b">
        <f t="shared" si="5"/>
        <v>1</v>
      </c>
      <c r="J136" s="151" t="b">
        <f t="shared" si="5"/>
        <v>1</v>
      </c>
      <c r="K136" s="151" t="b">
        <f t="shared" si="5"/>
        <v>1</v>
      </c>
      <c r="L136" s="151" t="b">
        <f t="shared" si="5"/>
        <v>1</v>
      </c>
    </row>
    <row r="137" spans="1:12" ht="51">
      <c r="A137" s="152" t="s">
        <v>585</v>
      </c>
      <c r="B137" s="152" t="s">
        <v>65</v>
      </c>
      <c r="C137" s="152" t="s">
        <v>586</v>
      </c>
      <c r="D137" s="152" t="s">
        <v>587</v>
      </c>
      <c r="E137" s="152" t="s">
        <v>585</v>
      </c>
      <c r="F137" s="152" t="s">
        <v>65</v>
      </c>
      <c r="G137" s="152" t="s">
        <v>586</v>
      </c>
      <c r="H137" s="152" t="s">
        <v>587</v>
      </c>
      <c r="I137" s="151" t="b">
        <f t="shared" si="5"/>
        <v>1</v>
      </c>
      <c r="J137" s="151" t="b">
        <f t="shared" si="5"/>
        <v>1</v>
      </c>
      <c r="K137" s="151" t="b">
        <f t="shared" si="5"/>
        <v>1</v>
      </c>
      <c r="L137" s="151" t="b">
        <f t="shared" si="5"/>
        <v>1</v>
      </c>
    </row>
    <row r="138" spans="1:12" ht="51">
      <c r="A138" s="152" t="s">
        <v>588</v>
      </c>
      <c r="B138" s="152" t="s">
        <v>65</v>
      </c>
      <c r="C138" s="152" t="s">
        <v>589</v>
      </c>
      <c r="D138" s="152" t="s">
        <v>590</v>
      </c>
      <c r="E138" s="152" t="s">
        <v>588</v>
      </c>
      <c r="F138" s="152" t="s">
        <v>65</v>
      </c>
      <c r="G138" s="152" t="s">
        <v>589</v>
      </c>
      <c r="H138" s="152" t="s">
        <v>590</v>
      </c>
      <c r="I138" s="151" t="b">
        <f t="shared" si="5"/>
        <v>1</v>
      </c>
      <c r="J138" s="151" t="b">
        <f t="shared" si="5"/>
        <v>1</v>
      </c>
      <c r="K138" s="151" t="b">
        <f t="shared" si="5"/>
        <v>1</v>
      </c>
      <c r="L138" s="151" t="b">
        <f t="shared" si="5"/>
        <v>1</v>
      </c>
    </row>
    <row r="139" spans="1:12" ht="34">
      <c r="A139" s="152" t="s">
        <v>591</v>
      </c>
      <c r="B139" s="152" t="s">
        <v>65</v>
      </c>
      <c r="C139" s="152" t="s">
        <v>592</v>
      </c>
      <c r="D139" s="152" t="s">
        <v>593</v>
      </c>
      <c r="E139" s="152" t="s">
        <v>591</v>
      </c>
      <c r="F139" s="152" t="s">
        <v>65</v>
      </c>
      <c r="G139" s="152" t="s">
        <v>592</v>
      </c>
      <c r="H139" s="152" t="s">
        <v>593</v>
      </c>
      <c r="I139" s="151" t="b">
        <f t="shared" si="5"/>
        <v>1</v>
      </c>
      <c r="J139" s="151" t="b">
        <f t="shared" si="5"/>
        <v>1</v>
      </c>
      <c r="K139" s="151" t="b">
        <f t="shared" si="5"/>
        <v>1</v>
      </c>
      <c r="L139" s="151" t="b">
        <f t="shared" si="5"/>
        <v>1</v>
      </c>
    </row>
    <row r="140" spans="1:12" ht="34">
      <c r="A140" s="152" t="s">
        <v>594</v>
      </c>
      <c r="B140" s="152" t="s">
        <v>65</v>
      </c>
      <c r="C140" s="152" t="s">
        <v>595</v>
      </c>
      <c r="D140" s="152" t="s">
        <v>596</v>
      </c>
      <c r="E140" s="152" t="s">
        <v>594</v>
      </c>
      <c r="F140" s="152" t="s">
        <v>65</v>
      </c>
      <c r="G140" s="152" t="s">
        <v>595</v>
      </c>
      <c r="H140" s="152" t="s">
        <v>596</v>
      </c>
      <c r="I140" s="151" t="b">
        <f t="shared" si="5"/>
        <v>1</v>
      </c>
      <c r="J140" s="151" t="b">
        <f t="shared" si="5"/>
        <v>1</v>
      </c>
      <c r="K140" s="151" t="b">
        <f t="shared" si="5"/>
        <v>1</v>
      </c>
      <c r="L140" s="151" t="b">
        <f t="shared" si="5"/>
        <v>1</v>
      </c>
    </row>
    <row r="141" spans="1:12" ht="34">
      <c r="A141" s="152" t="s">
        <v>597</v>
      </c>
      <c r="B141" s="152" t="s">
        <v>65</v>
      </c>
      <c r="C141" s="152" t="s">
        <v>598</v>
      </c>
      <c r="D141" s="152" t="s">
        <v>599</v>
      </c>
      <c r="E141" s="152" t="s">
        <v>597</v>
      </c>
      <c r="F141" s="152" t="s">
        <v>65</v>
      </c>
      <c r="G141" s="152" t="s">
        <v>598</v>
      </c>
      <c r="H141" s="152" t="s">
        <v>599</v>
      </c>
      <c r="I141" s="151" t="b">
        <f t="shared" si="5"/>
        <v>1</v>
      </c>
      <c r="J141" s="151" t="b">
        <f t="shared" si="5"/>
        <v>1</v>
      </c>
      <c r="K141" s="151" t="b">
        <f t="shared" si="5"/>
        <v>1</v>
      </c>
      <c r="L141" s="151" t="b">
        <f t="shared" si="5"/>
        <v>1</v>
      </c>
    </row>
    <row r="142" spans="1:12" ht="34">
      <c r="A142" s="152" t="s">
        <v>602</v>
      </c>
      <c r="B142" s="152" t="s">
        <v>65</v>
      </c>
      <c r="C142" s="152" t="s">
        <v>603</v>
      </c>
      <c r="D142" s="152" t="s">
        <v>604</v>
      </c>
      <c r="E142" s="152" t="s">
        <v>602</v>
      </c>
      <c r="F142" s="152" t="s">
        <v>65</v>
      </c>
      <c r="G142" s="152" t="s">
        <v>603</v>
      </c>
      <c r="H142" s="152" t="s">
        <v>604</v>
      </c>
      <c r="I142" s="151" t="b">
        <f t="shared" si="5"/>
        <v>1</v>
      </c>
      <c r="J142" s="151" t="b">
        <f t="shared" si="5"/>
        <v>1</v>
      </c>
      <c r="K142" s="151" t="b">
        <f t="shared" si="5"/>
        <v>1</v>
      </c>
      <c r="L142" s="151" t="b">
        <f t="shared" si="5"/>
        <v>1</v>
      </c>
    </row>
    <row r="143" spans="1:12" ht="34">
      <c r="A143" s="152" t="s">
        <v>605</v>
      </c>
      <c r="B143" s="152" t="s">
        <v>65</v>
      </c>
      <c r="C143" s="152" t="s">
        <v>606</v>
      </c>
      <c r="D143" s="152" t="s">
        <v>607</v>
      </c>
      <c r="E143" s="152" t="s">
        <v>605</v>
      </c>
      <c r="F143" s="152" t="s">
        <v>65</v>
      </c>
      <c r="G143" s="152" t="s">
        <v>606</v>
      </c>
      <c r="H143" s="152" t="s">
        <v>607</v>
      </c>
      <c r="I143" s="151" t="b">
        <f t="shared" si="5"/>
        <v>1</v>
      </c>
      <c r="J143" s="151" t="b">
        <f t="shared" si="5"/>
        <v>1</v>
      </c>
      <c r="K143" s="151" t="b">
        <f t="shared" si="5"/>
        <v>1</v>
      </c>
      <c r="L143" s="151" t="b">
        <f t="shared" si="5"/>
        <v>1</v>
      </c>
    </row>
    <row r="144" spans="1:12" ht="34">
      <c r="A144" s="152" t="s">
        <v>609</v>
      </c>
      <c r="B144" s="152" t="s">
        <v>65</v>
      </c>
      <c r="C144" s="152" t="s">
        <v>610</v>
      </c>
      <c r="D144" s="152" t="s">
        <v>611</v>
      </c>
      <c r="E144" s="152" t="s">
        <v>609</v>
      </c>
      <c r="F144" s="152" t="s">
        <v>65</v>
      </c>
      <c r="G144" s="152" t="s">
        <v>610</v>
      </c>
      <c r="H144" s="152" t="s">
        <v>611</v>
      </c>
      <c r="I144" s="151" t="b">
        <f t="shared" si="5"/>
        <v>1</v>
      </c>
      <c r="J144" s="151" t="b">
        <f t="shared" si="5"/>
        <v>1</v>
      </c>
      <c r="K144" s="151" t="b">
        <f t="shared" si="5"/>
        <v>1</v>
      </c>
      <c r="L144" s="151" t="b">
        <f t="shared" si="5"/>
        <v>1</v>
      </c>
    </row>
    <row r="145" spans="1:12" ht="34">
      <c r="A145" s="152" t="s">
        <v>613</v>
      </c>
      <c r="B145" s="152" t="s">
        <v>65</v>
      </c>
      <c r="C145" s="152" t="s">
        <v>614</v>
      </c>
      <c r="D145" s="152" t="s">
        <v>615</v>
      </c>
      <c r="E145" s="152" t="s">
        <v>613</v>
      </c>
      <c r="F145" s="152" t="s">
        <v>65</v>
      </c>
      <c r="G145" s="152" t="s">
        <v>614</v>
      </c>
      <c r="H145" s="152" t="s">
        <v>615</v>
      </c>
      <c r="I145" s="151" t="b">
        <f t="shared" si="5"/>
        <v>1</v>
      </c>
      <c r="J145" s="151" t="b">
        <f t="shared" si="5"/>
        <v>1</v>
      </c>
      <c r="K145" s="151" t="b">
        <f t="shared" si="5"/>
        <v>1</v>
      </c>
      <c r="L145" s="151" t="b">
        <f t="shared" si="5"/>
        <v>1</v>
      </c>
    </row>
    <row r="146" spans="1:12" ht="34">
      <c r="A146" s="152" t="s">
        <v>616</v>
      </c>
      <c r="B146" s="152" t="s">
        <v>65</v>
      </c>
      <c r="C146" s="152" t="s">
        <v>617</v>
      </c>
      <c r="D146" s="152" t="s">
        <v>618</v>
      </c>
      <c r="E146" s="152" t="s">
        <v>616</v>
      </c>
      <c r="F146" s="152" t="s">
        <v>65</v>
      </c>
      <c r="G146" s="152" t="s">
        <v>617</v>
      </c>
      <c r="H146" s="152" t="s">
        <v>618</v>
      </c>
      <c r="I146" s="151" t="b">
        <f t="shared" si="5"/>
        <v>1</v>
      </c>
      <c r="J146" s="151" t="b">
        <f t="shared" si="5"/>
        <v>1</v>
      </c>
      <c r="K146" s="151" t="b">
        <f t="shared" si="5"/>
        <v>1</v>
      </c>
      <c r="L146" s="151" t="b">
        <f t="shared" si="5"/>
        <v>1</v>
      </c>
    </row>
    <row r="147" spans="1:12" ht="17">
      <c r="A147" s="152" t="s">
        <v>619</v>
      </c>
      <c r="B147" s="152" t="s">
        <v>65</v>
      </c>
      <c r="C147" s="152" t="s">
        <v>620</v>
      </c>
      <c r="D147" s="152" t="s">
        <v>621</v>
      </c>
      <c r="E147" s="152" t="s">
        <v>619</v>
      </c>
      <c r="F147" s="152" t="s">
        <v>65</v>
      </c>
      <c r="G147" s="152" t="s">
        <v>620</v>
      </c>
      <c r="H147" s="152" t="s">
        <v>621</v>
      </c>
      <c r="I147" s="151" t="b">
        <f t="shared" si="5"/>
        <v>1</v>
      </c>
      <c r="J147" s="151" t="b">
        <f t="shared" si="5"/>
        <v>1</v>
      </c>
      <c r="K147" s="151" t="b">
        <f t="shared" si="5"/>
        <v>1</v>
      </c>
      <c r="L147" s="151" t="b">
        <f t="shared" si="5"/>
        <v>1</v>
      </c>
    </row>
    <row r="148" spans="1:12" ht="34">
      <c r="A148" s="152" t="s">
        <v>623</v>
      </c>
      <c r="B148" s="152" t="s">
        <v>65</v>
      </c>
      <c r="C148" s="152" t="s">
        <v>624</v>
      </c>
      <c r="D148" s="152" t="s">
        <v>625</v>
      </c>
      <c r="E148" s="152" t="s">
        <v>623</v>
      </c>
      <c r="F148" s="152" t="s">
        <v>65</v>
      </c>
      <c r="G148" s="152" t="s">
        <v>624</v>
      </c>
      <c r="H148" s="152" t="s">
        <v>625</v>
      </c>
      <c r="I148" s="151" t="b">
        <f t="shared" si="5"/>
        <v>1</v>
      </c>
      <c r="J148" s="151" t="b">
        <f t="shared" si="5"/>
        <v>1</v>
      </c>
      <c r="K148" s="151" t="b">
        <f t="shared" si="5"/>
        <v>1</v>
      </c>
      <c r="L148" s="151" t="b">
        <f t="shared" si="5"/>
        <v>1</v>
      </c>
    </row>
    <row r="149" spans="1:12" ht="34">
      <c r="A149" s="152" t="s">
        <v>627</v>
      </c>
      <c r="B149" s="152" t="s">
        <v>65</v>
      </c>
      <c r="C149" s="152" t="s">
        <v>628</v>
      </c>
      <c r="D149" s="152" t="s">
        <v>629</v>
      </c>
      <c r="E149" s="152" t="s">
        <v>627</v>
      </c>
      <c r="F149" s="152" t="s">
        <v>65</v>
      </c>
      <c r="G149" s="152" t="s">
        <v>628</v>
      </c>
      <c r="H149" s="152" t="s">
        <v>629</v>
      </c>
      <c r="I149" s="151" t="b">
        <f t="shared" si="5"/>
        <v>1</v>
      </c>
      <c r="J149" s="151" t="b">
        <f t="shared" si="5"/>
        <v>1</v>
      </c>
      <c r="K149" s="151" t="b">
        <f t="shared" si="5"/>
        <v>1</v>
      </c>
      <c r="L149" s="151" t="b">
        <f t="shared" si="5"/>
        <v>1</v>
      </c>
    </row>
    <row r="150" spans="1:12" ht="34">
      <c r="A150" s="152" t="s">
        <v>630</v>
      </c>
      <c r="B150" s="152" t="s">
        <v>65</v>
      </c>
      <c r="C150" s="152" t="s">
        <v>631</v>
      </c>
      <c r="D150" s="152" t="s">
        <v>632</v>
      </c>
      <c r="E150" s="152" t="s">
        <v>630</v>
      </c>
      <c r="F150" s="152" t="s">
        <v>65</v>
      </c>
      <c r="G150" s="152" t="s">
        <v>631</v>
      </c>
      <c r="H150" s="152" t="s">
        <v>632</v>
      </c>
      <c r="I150" s="151" t="b">
        <f t="shared" si="5"/>
        <v>1</v>
      </c>
      <c r="J150" s="151" t="b">
        <f t="shared" si="5"/>
        <v>1</v>
      </c>
      <c r="K150" s="151" t="b">
        <f t="shared" si="5"/>
        <v>1</v>
      </c>
      <c r="L150" s="151" t="b">
        <f t="shared" si="5"/>
        <v>1</v>
      </c>
    </row>
    <row r="151" spans="1:12" ht="51">
      <c r="A151" s="152" t="s">
        <v>633</v>
      </c>
      <c r="B151" s="152" t="s">
        <v>65</v>
      </c>
      <c r="C151" s="152" t="s">
        <v>634</v>
      </c>
      <c r="D151" s="152" t="s">
        <v>635</v>
      </c>
      <c r="E151" s="152" t="s">
        <v>633</v>
      </c>
      <c r="F151" s="152" t="s">
        <v>65</v>
      </c>
      <c r="G151" s="152" t="s">
        <v>634</v>
      </c>
      <c r="H151" s="152" t="s">
        <v>635</v>
      </c>
      <c r="I151" s="151" t="b">
        <f t="shared" si="5"/>
        <v>1</v>
      </c>
      <c r="J151" s="151" t="b">
        <f t="shared" si="5"/>
        <v>1</v>
      </c>
      <c r="K151" s="151" t="b">
        <f t="shared" si="5"/>
        <v>1</v>
      </c>
      <c r="L151" s="151" t="b">
        <f t="shared" si="5"/>
        <v>1</v>
      </c>
    </row>
    <row r="152" spans="1:12" ht="34">
      <c r="A152" s="152" t="s">
        <v>636</v>
      </c>
      <c r="B152" s="152" t="s">
        <v>65</v>
      </c>
      <c r="C152" s="152" t="s">
        <v>637</v>
      </c>
      <c r="D152" s="152" t="s">
        <v>638</v>
      </c>
      <c r="E152" s="152" t="s">
        <v>636</v>
      </c>
      <c r="F152" s="152" t="s">
        <v>65</v>
      </c>
      <c r="G152" s="152" t="s">
        <v>637</v>
      </c>
      <c r="H152" s="152" t="s">
        <v>638</v>
      </c>
      <c r="I152" s="151" t="b">
        <f t="shared" si="5"/>
        <v>1</v>
      </c>
      <c r="J152" s="151" t="b">
        <f t="shared" si="5"/>
        <v>1</v>
      </c>
      <c r="K152" s="151" t="b">
        <f t="shared" si="5"/>
        <v>1</v>
      </c>
      <c r="L152" s="151" t="b">
        <f t="shared" si="5"/>
        <v>1</v>
      </c>
    </row>
    <row r="153" spans="1:12" ht="68">
      <c r="A153" s="152" t="s">
        <v>641</v>
      </c>
      <c r="B153" s="152" t="s">
        <v>65</v>
      </c>
      <c r="C153" s="152" t="s">
        <v>642</v>
      </c>
      <c r="D153" s="152" t="s">
        <v>643</v>
      </c>
      <c r="E153" s="152" t="s">
        <v>641</v>
      </c>
      <c r="F153" s="152" t="s">
        <v>65</v>
      </c>
      <c r="G153" s="152" t="s">
        <v>642</v>
      </c>
      <c r="H153" s="152" t="s">
        <v>643</v>
      </c>
      <c r="I153" s="151" t="b">
        <f t="shared" si="5"/>
        <v>1</v>
      </c>
      <c r="J153" s="151" t="b">
        <f t="shared" si="5"/>
        <v>1</v>
      </c>
      <c r="K153" s="151" t="b">
        <f t="shared" si="5"/>
        <v>1</v>
      </c>
      <c r="L153" s="151" t="b">
        <f t="shared" si="5"/>
        <v>1</v>
      </c>
    </row>
    <row r="154" spans="1:12" ht="17">
      <c r="A154" s="152" t="s">
        <v>644</v>
      </c>
      <c r="B154" s="152" t="s">
        <v>65</v>
      </c>
      <c r="C154" s="152" t="s">
        <v>645</v>
      </c>
      <c r="D154" s="152" t="s">
        <v>646</v>
      </c>
      <c r="E154" s="152" t="s">
        <v>644</v>
      </c>
      <c r="F154" s="152" t="s">
        <v>65</v>
      </c>
      <c r="G154" s="152" t="s">
        <v>645</v>
      </c>
      <c r="H154" s="152" t="s">
        <v>646</v>
      </c>
      <c r="I154" s="151" t="b">
        <f t="shared" ref="I154:L218" si="6">EXACT(A154,E154)</f>
        <v>1</v>
      </c>
      <c r="J154" s="151" t="b">
        <f t="shared" si="6"/>
        <v>1</v>
      </c>
      <c r="K154" s="151" t="b">
        <f t="shared" si="6"/>
        <v>1</v>
      </c>
      <c r="L154" s="151" t="b">
        <f t="shared" si="6"/>
        <v>1</v>
      </c>
    </row>
    <row r="155" spans="1:12" ht="17">
      <c r="A155" s="152" t="s">
        <v>647</v>
      </c>
      <c r="B155" s="152" t="s">
        <v>65</v>
      </c>
      <c r="C155" s="152" t="s">
        <v>648</v>
      </c>
      <c r="D155" s="152" t="s">
        <v>649</v>
      </c>
      <c r="E155" s="152" t="s">
        <v>647</v>
      </c>
      <c r="F155" s="152" t="s">
        <v>65</v>
      </c>
      <c r="G155" s="152" t="s">
        <v>648</v>
      </c>
      <c r="H155" s="152" t="s">
        <v>649</v>
      </c>
      <c r="I155" s="151" t="b">
        <f t="shared" si="6"/>
        <v>1</v>
      </c>
      <c r="J155" s="151" t="b">
        <f t="shared" si="6"/>
        <v>1</v>
      </c>
      <c r="K155" s="151" t="b">
        <f t="shared" si="6"/>
        <v>1</v>
      </c>
      <c r="L155" s="151" t="b">
        <f t="shared" si="6"/>
        <v>1</v>
      </c>
    </row>
    <row r="156" spans="1:12" ht="17">
      <c r="A156" s="152" t="s">
        <v>650</v>
      </c>
      <c r="B156" s="152" t="s">
        <v>65</v>
      </c>
      <c r="C156" s="152" t="s">
        <v>651</v>
      </c>
      <c r="D156" s="152" t="s">
        <v>652</v>
      </c>
      <c r="E156" s="152" t="s">
        <v>650</v>
      </c>
      <c r="F156" s="152" t="s">
        <v>65</v>
      </c>
      <c r="G156" s="152" t="s">
        <v>651</v>
      </c>
      <c r="H156" s="152" t="s">
        <v>652</v>
      </c>
      <c r="I156" s="151" t="b">
        <f t="shared" si="6"/>
        <v>1</v>
      </c>
      <c r="J156" s="151" t="b">
        <f t="shared" si="6"/>
        <v>1</v>
      </c>
      <c r="K156" s="151" t="b">
        <f t="shared" si="6"/>
        <v>1</v>
      </c>
      <c r="L156" s="151" t="b">
        <f t="shared" si="6"/>
        <v>1</v>
      </c>
    </row>
    <row r="157" spans="1:12" ht="17">
      <c r="A157" s="152" t="s">
        <v>653</v>
      </c>
      <c r="B157" s="152" t="s">
        <v>65</v>
      </c>
      <c r="C157" s="152" t="s">
        <v>654</v>
      </c>
      <c r="D157" s="152" t="s">
        <v>655</v>
      </c>
      <c r="E157" s="152" t="s">
        <v>653</v>
      </c>
      <c r="F157" s="152" t="s">
        <v>65</v>
      </c>
      <c r="G157" s="152" t="s">
        <v>654</v>
      </c>
      <c r="H157" s="152" t="s">
        <v>655</v>
      </c>
      <c r="I157" s="151" t="b">
        <f t="shared" si="6"/>
        <v>1</v>
      </c>
      <c r="J157" s="151" t="b">
        <f t="shared" si="6"/>
        <v>1</v>
      </c>
      <c r="K157" s="151" t="b">
        <f t="shared" si="6"/>
        <v>1</v>
      </c>
      <c r="L157" s="151" t="b">
        <f t="shared" si="6"/>
        <v>1</v>
      </c>
    </row>
    <row r="158" spans="1:12" ht="17">
      <c r="A158" s="152" t="s">
        <v>656</v>
      </c>
      <c r="B158" s="152" t="s">
        <v>65</v>
      </c>
      <c r="C158" s="152" t="s">
        <v>657</v>
      </c>
      <c r="D158" s="152" t="s">
        <v>658</v>
      </c>
      <c r="E158" s="152" t="s">
        <v>656</v>
      </c>
      <c r="F158" s="152" t="s">
        <v>65</v>
      </c>
      <c r="G158" s="152" t="s">
        <v>657</v>
      </c>
      <c r="H158" s="152" t="s">
        <v>658</v>
      </c>
      <c r="I158" s="151" t="b">
        <f t="shared" si="6"/>
        <v>1</v>
      </c>
      <c r="J158" s="151" t="b">
        <f t="shared" si="6"/>
        <v>1</v>
      </c>
      <c r="K158" s="151" t="b">
        <f t="shared" si="6"/>
        <v>1</v>
      </c>
      <c r="L158" s="151" t="b">
        <f t="shared" si="6"/>
        <v>1</v>
      </c>
    </row>
    <row r="159" spans="1:12" ht="17">
      <c r="A159" s="152" t="s">
        <v>659</v>
      </c>
      <c r="B159" s="152" t="s">
        <v>65</v>
      </c>
      <c r="C159" s="152" t="s">
        <v>660</v>
      </c>
      <c r="D159" s="152" t="s">
        <v>661</v>
      </c>
      <c r="E159" s="152" t="s">
        <v>659</v>
      </c>
      <c r="F159" s="152" t="s">
        <v>65</v>
      </c>
      <c r="G159" s="152" t="s">
        <v>660</v>
      </c>
      <c r="H159" s="152" t="s">
        <v>661</v>
      </c>
      <c r="I159" s="151" t="b">
        <f t="shared" si="6"/>
        <v>1</v>
      </c>
      <c r="J159" s="151" t="b">
        <f t="shared" si="6"/>
        <v>1</v>
      </c>
      <c r="K159" s="151" t="b">
        <f t="shared" si="6"/>
        <v>1</v>
      </c>
      <c r="L159" s="151" t="b">
        <f t="shared" si="6"/>
        <v>1</v>
      </c>
    </row>
    <row r="160" spans="1:12" ht="34">
      <c r="A160" s="152" t="s">
        <v>662</v>
      </c>
      <c r="B160" s="152" t="s">
        <v>65</v>
      </c>
      <c r="C160" s="152" t="s">
        <v>663</v>
      </c>
      <c r="D160" s="152" t="s">
        <v>664</v>
      </c>
      <c r="E160" s="152" t="s">
        <v>662</v>
      </c>
      <c r="F160" s="152" t="s">
        <v>65</v>
      </c>
      <c r="G160" s="152" t="s">
        <v>663</v>
      </c>
      <c r="H160" s="152" t="s">
        <v>664</v>
      </c>
      <c r="I160" s="151" t="b">
        <f t="shared" si="6"/>
        <v>1</v>
      </c>
      <c r="J160" s="151" t="b">
        <f t="shared" si="6"/>
        <v>1</v>
      </c>
      <c r="K160" s="151" t="b">
        <f t="shared" si="6"/>
        <v>1</v>
      </c>
      <c r="L160" s="151" t="b">
        <f t="shared" si="6"/>
        <v>1</v>
      </c>
    </row>
    <row r="161" spans="1:13" ht="17">
      <c r="A161" s="152" t="s">
        <v>665</v>
      </c>
      <c r="B161" s="152" t="s">
        <v>65</v>
      </c>
      <c r="C161" s="152" t="s">
        <v>666</v>
      </c>
      <c r="D161" s="152" t="s">
        <v>667</v>
      </c>
      <c r="E161" s="152" t="s">
        <v>665</v>
      </c>
      <c r="F161" s="152" t="s">
        <v>65</v>
      </c>
      <c r="G161" s="152" t="s">
        <v>666</v>
      </c>
      <c r="H161" s="152" t="s">
        <v>667</v>
      </c>
      <c r="I161" s="151" t="b">
        <f t="shared" si="6"/>
        <v>1</v>
      </c>
      <c r="J161" s="151" t="b">
        <f t="shared" si="6"/>
        <v>1</v>
      </c>
      <c r="K161" s="151" t="b">
        <f t="shared" si="6"/>
        <v>1</v>
      </c>
      <c r="L161" s="151" t="b">
        <f t="shared" si="6"/>
        <v>1</v>
      </c>
    </row>
    <row r="162" spans="1:13" ht="34">
      <c r="A162" s="152" t="s">
        <v>668</v>
      </c>
      <c r="B162" s="152" t="s">
        <v>65</v>
      </c>
      <c r="C162" s="152" t="s">
        <v>669</v>
      </c>
      <c r="D162" s="152" t="s">
        <v>670</v>
      </c>
      <c r="E162" s="152" t="s">
        <v>668</v>
      </c>
      <c r="F162" s="152" t="s">
        <v>65</v>
      </c>
      <c r="G162" s="152" t="s">
        <v>669</v>
      </c>
      <c r="H162" s="152" t="s">
        <v>670</v>
      </c>
      <c r="I162" s="151" t="b">
        <f t="shared" si="6"/>
        <v>1</v>
      </c>
      <c r="J162" s="151" t="b">
        <f t="shared" si="6"/>
        <v>1</v>
      </c>
      <c r="K162" s="151" t="b">
        <f t="shared" si="6"/>
        <v>1</v>
      </c>
      <c r="L162" s="151" t="b">
        <f t="shared" si="6"/>
        <v>1</v>
      </c>
    </row>
    <row r="163" spans="1:13" ht="17">
      <c r="A163" s="152" t="s">
        <v>671</v>
      </c>
      <c r="B163" s="152" t="s">
        <v>65</v>
      </c>
      <c r="C163" s="152" t="s">
        <v>672</v>
      </c>
      <c r="D163" s="152" t="s">
        <v>673</v>
      </c>
      <c r="E163" s="152" t="s">
        <v>671</v>
      </c>
      <c r="F163" s="152" t="s">
        <v>65</v>
      </c>
      <c r="G163" s="152" t="s">
        <v>672</v>
      </c>
      <c r="H163" s="152" t="s">
        <v>673</v>
      </c>
      <c r="I163" s="151" t="b">
        <f t="shared" si="6"/>
        <v>1</v>
      </c>
      <c r="J163" s="151" t="b">
        <f t="shared" si="6"/>
        <v>1</v>
      </c>
      <c r="K163" s="151" t="b">
        <f t="shared" si="6"/>
        <v>1</v>
      </c>
      <c r="L163" s="151" t="b">
        <f t="shared" si="6"/>
        <v>1</v>
      </c>
    </row>
    <row r="164" spans="1:13" ht="51">
      <c r="A164" s="152" t="s">
        <v>674</v>
      </c>
      <c r="B164" s="152" t="s">
        <v>65</v>
      </c>
      <c r="C164" s="152" t="s">
        <v>675</v>
      </c>
      <c r="D164" s="152" t="s">
        <v>676</v>
      </c>
      <c r="E164" s="152" t="s">
        <v>674</v>
      </c>
      <c r="F164" s="152" t="s">
        <v>65</v>
      </c>
      <c r="G164" s="152" t="s">
        <v>675</v>
      </c>
      <c r="H164" s="152" t="s">
        <v>676</v>
      </c>
      <c r="I164" s="151" t="b">
        <f t="shared" si="6"/>
        <v>1</v>
      </c>
      <c r="J164" s="151" t="b">
        <f t="shared" si="6"/>
        <v>1</v>
      </c>
      <c r="K164" s="151" t="b">
        <f t="shared" si="6"/>
        <v>1</v>
      </c>
      <c r="L164" s="151" t="b">
        <f t="shared" si="6"/>
        <v>1</v>
      </c>
    </row>
    <row r="165" spans="1:13" ht="34">
      <c r="A165" s="152" t="s">
        <v>677</v>
      </c>
      <c r="B165" s="152" t="s">
        <v>65</v>
      </c>
      <c r="C165" s="152" t="s">
        <v>678</v>
      </c>
      <c r="D165" s="152" t="s">
        <v>679</v>
      </c>
      <c r="E165" s="152" t="s">
        <v>677</v>
      </c>
      <c r="F165" s="152" t="s">
        <v>65</v>
      </c>
      <c r="G165" s="152" t="s">
        <v>678</v>
      </c>
      <c r="H165" s="152" t="s">
        <v>679</v>
      </c>
      <c r="I165" s="151" t="b">
        <f t="shared" si="6"/>
        <v>1</v>
      </c>
      <c r="J165" s="151" t="b">
        <f t="shared" si="6"/>
        <v>1</v>
      </c>
      <c r="K165" s="151" t="b">
        <f t="shared" si="6"/>
        <v>1</v>
      </c>
      <c r="L165" s="151" t="b">
        <f t="shared" si="6"/>
        <v>1</v>
      </c>
    </row>
    <row r="166" spans="1:13" ht="51">
      <c r="E166" s="152" t="s">
        <v>1607</v>
      </c>
      <c r="F166" s="152" t="s">
        <v>65</v>
      </c>
      <c r="G166" s="152" t="s">
        <v>1608</v>
      </c>
      <c r="H166" s="152" t="s">
        <v>1609</v>
      </c>
      <c r="I166" s="151" t="b">
        <f t="shared" ref="I166:L166" si="7">EXACT(A166,E166)</f>
        <v>0</v>
      </c>
      <c r="J166" s="151" t="b">
        <f t="shared" si="7"/>
        <v>0</v>
      </c>
      <c r="K166" s="151" t="b">
        <f t="shared" si="7"/>
        <v>0</v>
      </c>
      <c r="L166" s="151" t="b">
        <f t="shared" si="7"/>
        <v>0</v>
      </c>
      <c r="M166" s="152" t="s">
        <v>1475</v>
      </c>
    </row>
    <row r="167" spans="1:13" ht="17">
      <c r="A167" s="152" t="s">
        <v>680</v>
      </c>
      <c r="B167" s="152" t="s">
        <v>65</v>
      </c>
      <c r="C167" s="152" t="s">
        <v>681</v>
      </c>
      <c r="D167" s="152" t="s">
        <v>682</v>
      </c>
      <c r="E167" s="152" t="s">
        <v>680</v>
      </c>
      <c r="F167" s="152" t="s">
        <v>65</v>
      </c>
      <c r="G167" s="152" t="s">
        <v>681</v>
      </c>
      <c r="H167" s="152" t="s">
        <v>682</v>
      </c>
      <c r="I167" s="151" t="b">
        <f t="shared" si="6"/>
        <v>1</v>
      </c>
      <c r="J167" s="151" t="b">
        <f t="shared" si="6"/>
        <v>1</v>
      </c>
      <c r="K167" s="151" t="b">
        <f t="shared" si="6"/>
        <v>1</v>
      </c>
      <c r="L167" s="151" t="b">
        <f t="shared" si="6"/>
        <v>1</v>
      </c>
    </row>
    <row r="168" spans="1:13" ht="17">
      <c r="A168" s="152" t="s">
        <v>683</v>
      </c>
      <c r="B168" s="152" t="s">
        <v>65</v>
      </c>
      <c r="C168" s="152" t="s">
        <v>684</v>
      </c>
      <c r="D168" s="152" t="s">
        <v>685</v>
      </c>
      <c r="E168" s="152" t="s">
        <v>683</v>
      </c>
      <c r="F168" s="152" t="s">
        <v>65</v>
      </c>
      <c r="G168" s="152" t="s">
        <v>684</v>
      </c>
      <c r="H168" s="152" t="s">
        <v>685</v>
      </c>
      <c r="I168" s="151" t="b">
        <f t="shared" si="6"/>
        <v>1</v>
      </c>
      <c r="J168" s="151" t="b">
        <f t="shared" si="6"/>
        <v>1</v>
      </c>
      <c r="K168" s="151" t="b">
        <f t="shared" si="6"/>
        <v>1</v>
      </c>
      <c r="L168" s="151" t="b">
        <f t="shared" si="6"/>
        <v>1</v>
      </c>
    </row>
    <row r="169" spans="1:13" ht="17">
      <c r="A169" s="152" t="s">
        <v>686</v>
      </c>
      <c r="B169" s="152" t="s">
        <v>65</v>
      </c>
      <c r="C169" s="152" t="s">
        <v>687</v>
      </c>
      <c r="D169" s="152" t="s">
        <v>688</v>
      </c>
      <c r="E169" s="152" t="s">
        <v>686</v>
      </c>
      <c r="F169" s="152" t="s">
        <v>65</v>
      </c>
      <c r="G169" s="152" t="s">
        <v>687</v>
      </c>
      <c r="H169" s="152" t="s">
        <v>688</v>
      </c>
      <c r="I169" s="151" t="b">
        <f t="shared" si="6"/>
        <v>1</v>
      </c>
      <c r="J169" s="151" t="b">
        <f t="shared" si="6"/>
        <v>1</v>
      </c>
      <c r="K169" s="151" t="b">
        <f t="shared" si="6"/>
        <v>1</v>
      </c>
      <c r="L169" s="151" t="b">
        <f t="shared" si="6"/>
        <v>1</v>
      </c>
    </row>
    <row r="170" spans="1:13" ht="34">
      <c r="A170" s="152" t="s">
        <v>689</v>
      </c>
      <c r="B170" s="152" t="s">
        <v>65</v>
      </c>
      <c r="C170" s="152" t="s">
        <v>690</v>
      </c>
      <c r="D170" s="152" t="s">
        <v>691</v>
      </c>
      <c r="E170" s="152" t="s">
        <v>689</v>
      </c>
      <c r="F170" s="152" t="s">
        <v>65</v>
      </c>
      <c r="G170" s="152" t="s">
        <v>690</v>
      </c>
      <c r="H170" s="152" t="s">
        <v>691</v>
      </c>
      <c r="I170" s="151" t="b">
        <f t="shared" si="6"/>
        <v>1</v>
      </c>
      <c r="J170" s="151" t="b">
        <f t="shared" si="6"/>
        <v>1</v>
      </c>
      <c r="K170" s="151" t="b">
        <f t="shared" si="6"/>
        <v>1</v>
      </c>
      <c r="L170" s="151" t="b">
        <f t="shared" si="6"/>
        <v>1</v>
      </c>
    </row>
    <row r="171" spans="1:13" ht="17">
      <c r="A171" s="152" t="s">
        <v>693</v>
      </c>
      <c r="B171" s="152" t="s">
        <v>65</v>
      </c>
      <c r="C171" s="152" t="s">
        <v>694</v>
      </c>
      <c r="D171" s="152" t="s">
        <v>695</v>
      </c>
      <c r="E171" s="152" t="s">
        <v>693</v>
      </c>
      <c r="F171" s="152" t="s">
        <v>65</v>
      </c>
      <c r="G171" s="152" t="s">
        <v>694</v>
      </c>
      <c r="H171" s="152" t="s">
        <v>695</v>
      </c>
      <c r="I171" s="151" t="b">
        <f t="shared" si="6"/>
        <v>1</v>
      </c>
      <c r="J171" s="151" t="b">
        <f t="shared" si="6"/>
        <v>1</v>
      </c>
      <c r="K171" s="151" t="b">
        <f t="shared" si="6"/>
        <v>1</v>
      </c>
      <c r="L171" s="151" t="b">
        <f t="shared" si="6"/>
        <v>1</v>
      </c>
    </row>
    <row r="172" spans="1:13" ht="34">
      <c r="A172" s="152" t="s">
        <v>696</v>
      </c>
      <c r="B172" s="152" t="s">
        <v>65</v>
      </c>
      <c r="C172" s="152" t="s">
        <v>697</v>
      </c>
      <c r="D172" s="152" t="s">
        <v>698</v>
      </c>
      <c r="E172" s="152" t="s">
        <v>696</v>
      </c>
      <c r="F172" s="152" t="s">
        <v>65</v>
      </c>
      <c r="G172" s="152" t="s">
        <v>697</v>
      </c>
      <c r="H172" s="152" t="s">
        <v>698</v>
      </c>
      <c r="I172" s="151" t="b">
        <f t="shared" si="6"/>
        <v>1</v>
      </c>
      <c r="J172" s="151" t="b">
        <f t="shared" si="6"/>
        <v>1</v>
      </c>
      <c r="K172" s="151" t="b">
        <f t="shared" si="6"/>
        <v>1</v>
      </c>
      <c r="L172" s="151" t="b">
        <f t="shared" si="6"/>
        <v>1</v>
      </c>
    </row>
    <row r="173" spans="1:13" ht="34">
      <c r="A173" s="152" t="s">
        <v>699</v>
      </c>
      <c r="B173" s="152" t="s">
        <v>65</v>
      </c>
      <c r="C173" s="152" t="s">
        <v>700</v>
      </c>
      <c r="D173" s="152" t="s">
        <v>701</v>
      </c>
      <c r="E173" s="152" t="s">
        <v>699</v>
      </c>
      <c r="F173" s="152" t="s">
        <v>65</v>
      </c>
      <c r="G173" s="152" t="s">
        <v>700</v>
      </c>
      <c r="H173" s="152" t="s">
        <v>701</v>
      </c>
      <c r="I173" s="151" t="b">
        <f t="shared" si="6"/>
        <v>1</v>
      </c>
      <c r="J173" s="151" t="b">
        <f t="shared" si="6"/>
        <v>1</v>
      </c>
      <c r="K173" s="151" t="b">
        <f t="shared" si="6"/>
        <v>1</v>
      </c>
      <c r="L173" s="151" t="b">
        <f t="shared" si="6"/>
        <v>1</v>
      </c>
    </row>
    <row r="174" spans="1:13" ht="17">
      <c r="A174" s="152" t="s">
        <v>702</v>
      </c>
      <c r="B174" s="152" t="s">
        <v>65</v>
      </c>
      <c r="C174" s="152" t="s">
        <v>703</v>
      </c>
      <c r="D174" s="152" t="s">
        <v>704</v>
      </c>
      <c r="E174" s="152" t="s">
        <v>702</v>
      </c>
      <c r="F174" s="152" t="s">
        <v>65</v>
      </c>
      <c r="G174" s="152" t="s">
        <v>703</v>
      </c>
      <c r="H174" s="152" t="s">
        <v>704</v>
      </c>
      <c r="I174" s="151" t="b">
        <f t="shared" si="6"/>
        <v>1</v>
      </c>
      <c r="J174" s="151" t="b">
        <f t="shared" si="6"/>
        <v>1</v>
      </c>
      <c r="K174" s="151" t="b">
        <f t="shared" si="6"/>
        <v>1</v>
      </c>
      <c r="L174" s="151" t="b">
        <f t="shared" si="6"/>
        <v>1</v>
      </c>
    </row>
    <row r="175" spans="1:13" ht="17">
      <c r="A175" s="152" t="s">
        <v>705</v>
      </c>
      <c r="B175" s="152" t="s">
        <v>65</v>
      </c>
      <c r="C175" s="152" t="s">
        <v>706</v>
      </c>
      <c r="D175" s="152" t="s">
        <v>707</v>
      </c>
      <c r="E175" s="152" t="s">
        <v>705</v>
      </c>
      <c r="F175" s="152" t="s">
        <v>65</v>
      </c>
      <c r="G175" s="152" t="s">
        <v>706</v>
      </c>
      <c r="H175" s="152" t="s">
        <v>707</v>
      </c>
      <c r="I175" s="151" t="b">
        <f t="shared" si="6"/>
        <v>1</v>
      </c>
      <c r="J175" s="151" t="b">
        <f t="shared" si="6"/>
        <v>1</v>
      </c>
      <c r="K175" s="151" t="b">
        <f t="shared" si="6"/>
        <v>1</v>
      </c>
      <c r="L175" s="151" t="b">
        <f t="shared" si="6"/>
        <v>1</v>
      </c>
    </row>
    <row r="176" spans="1:13" ht="17">
      <c r="A176" s="152" t="s">
        <v>708</v>
      </c>
      <c r="B176" s="152" t="s">
        <v>65</v>
      </c>
      <c r="C176" s="152" t="s">
        <v>709</v>
      </c>
      <c r="D176" s="152" t="s">
        <v>710</v>
      </c>
      <c r="E176" s="152" t="s">
        <v>708</v>
      </c>
      <c r="F176" s="152" t="s">
        <v>65</v>
      </c>
      <c r="G176" s="152" t="s">
        <v>709</v>
      </c>
      <c r="H176" s="152" t="s">
        <v>710</v>
      </c>
      <c r="I176" s="151" t="b">
        <f t="shared" si="6"/>
        <v>1</v>
      </c>
      <c r="J176" s="151" t="b">
        <f t="shared" si="6"/>
        <v>1</v>
      </c>
      <c r="K176" s="151" t="b">
        <f t="shared" si="6"/>
        <v>1</v>
      </c>
      <c r="L176" s="151" t="b">
        <f t="shared" si="6"/>
        <v>1</v>
      </c>
    </row>
    <row r="177" spans="1:12" ht="17">
      <c r="A177" s="152" t="s">
        <v>711</v>
      </c>
      <c r="B177" s="152" t="s">
        <v>65</v>
      </c>
      <c r="C177" s="152" t="s">
        <v>712</v>
      </c>
      <c r="D177" s="152" t="s">
        <v>713</v>
      </c>
      <c r="E177" s="152" t="s">
        <v>711</v>
      </c>
      <c r="F177" s="152" t="s">
        <v>65</v>
      </c>
      <c r="G177" s="152" t="s">
        <v>712</v>
      </c>
      <c r="H177" s="152" t="s">
        <v>713</v>
      </c>
      <c r="I177" s="151" t="b">
        <f t="shared" si="6"/>
        <v>1</v>
      </c>
      <c r="J177" s="151" t="b">
        <f t="shared" si="6"/>
        <v>1</v>
      </c>
      <c r="K177" s="151" t="b">
        <f t="shared" si="6"/>
        <v>1</v>
      </c>
      <c r="L177" s="151" t="b">
        <f t="shared" si="6"/>
        <v>1</v>
      </c>
    </row>
    <row r="178" spans="1:12" ht="17">
      <c r="A178" s="152" t="s">
        <v>714</v>
      </c>
      <c r="B178" s="152" t="s">
        <v>65</v>
      </c>
      <c r="C178" s="152" t="s">
        <v>715</v>
      </c>
      <c r="D178" s="152" t="s">
        <v>716</v>
      </c>
      <c r="E178" s="152" t="s">
        <v>714</v>
      </c>
      <c r="F178" s="152" t="s">
        <v>65</v>
      </c>
      <c r="G178" s="152" t="s">
        <v>715</v>
      </c>
      <c r="H178" s="152" t="s">
        <v>716</v>
      </c>
      <c r="I178" s="151" t="b">
        <f t="shared" si="6"/>
        <v>1</v>
      </c>
      <c r="J178" s="151" t="b">
        <f t="shared" si="6"/>
        <v>1</v>
      </c>
      <c r="K178" s="151" t="b">
        <f t="shared" si="6"/>
        <v>1</v>
      </c>
      <c r="L178" s="151" t="b">
        <f t="shared" si="6"/>
        <v>1</v>
      </c>
    </row>
    <row r="179" spans="1:12" ht="34">
      <c r="A179" s="152" t="s">
        <v>717</v>
      </c>
      <c r="B179" s="152" t="s">
        <v>65</v>
      </c>
      <c r="C179" s="152" t="s">
        <v>718</v>
      </c>
      <c r="D179" s="152" t="s">
        <v>719</v>
      </c>
      <c r="E179" s="152" t="s">
        <v>717</v>
      </c>
      <c r="F179" s="152" t="s">
        <v>65</v>
      </c>
      <c r="G179" s="152" t="s">
        <v>718</v>
      </c>
      <c r="H179" s="152" t="s">
        <v>719</v>
      </c>
      <c r="I179" s="151" t="b">
        <f t="shared" si="6"/>
        <v>1</v>
      </c>
      <c r="J179" s="151" t="b">
        <f t="shared" si="6"/>
        <v>1</v>
      </c>
      <c r="K179" s="151" t="b">
        <f t="shared" si="6"/>
        <v>1</v>
      </c>
      <c r="L179" s="151" t="b">
        <f t="shared" si="6"/>
        <v>1</v>
      </c>
    </row>
    <row r="180" spans="1:12" ht="17">
      <c r="A180" s="152" t="s">
        <v>721</v>
      </c>
      <c r="B180" s="152" t="s">
        <v>65</v>
      </c>
      <c r="C180" s="152" t="s">
        <v>187</v>
      </c>
      <c r="D180" s="152" t="s">
        <v>722</v>
      </c>
      <c r="E180" s="152" t="s">
        <v>721</v>
      </c>
      <c r="F180" s="152" t="s">
        <v>65</v>
      </c>
      <c r="G180" s="152" t="s">
        <v>187</v>
      </c>
      <c r="H180" s="152" t="s">
        <v>722</v>
      </c>
      <c r="I180" s="151" t="b">
        <f t="shared" si="6"/>
        <v>1</v>
      </c>
      <c r="J180" s="151" t="b">
        <f t="shared" si="6"/>
        <v>1</v>
      </c>
      <c r="K180" s="151" t="b">
        <f t="shared" si="6"/>
        <v>1</v>
      </c>
      <c r="L180" s="151" t="b">
        <f t="shared" si="6"/>
        <v>1</v>
      </c>
    </row>
    <row r="181" spans="1:12" ht="34">
      <c r="A181" s="152" t="s">
        <v>723</v>
      </c>
      <c r="B181" s="152" t="s">
        <v>724</v>
      </c>
      <c r="C181" s="152" t="s">
        <v>725</v>
      </c>
      <c r="D181" s="152" t="s">
        <v>726</v>
      </c>
      <c r="E181" s="152" t="s">
        <v>723</v>
      </c>
      <c r="F181" s="152" t="s">
        <v>724</v>
      </c>
      <c r="G181" s="152" t="s">
        <v>725</v>
      </c>
      <c r="H181" s="152" t="s">
        <v>726</v>
      </c>
      <c r="I181" s="151" t="b">
        <f t="shared" si="6"/>
        <v>1</v>
      </c>
      <c r="J181" s="151" t="b">
        <f t="shared" si="6"/>
        <v>1</v>
      </c>
      <c r="K181" s="151" t="b">
        <f t="shared" si="6"/>
        <v>1</v>
      </c>
      <c r="L181" s="151" t="b">
        <f t="shared" si="6"/>
        <v>1</v>
      </c>
    </row>
    <row r="182" spans="1:12" ht="34">
      <c r="A182" s="152" t="s">
        <v>728</v>
      </c>
      <c r="B182" s="152" t="s">
        <v>724</v>
      </c>
      <c r="C182" s="152" t="s">
        <v>729</v>
      </c>
      <c r="D182" s="152" t="s">
        <v>730</v>
      </c>
      <c r="E182" s="152" t="s">
        <v>728</v>
      </c>
      <c r="F182" s="152" t="s">
        <v>724</v>
      </c>
      <c r="G182" s="152" t="s">
        <v>729</v>
      </c>
      <c r="H182" s="152" t="s">
        <v>730</v>
      </c>
      <c r="I182" s="151" t="b">
        <f t="shared" si="6"/>
        <v>1</v>
      </c>
      <c r="J182" s="151" t="b">
        <f t="shared" si="6"/>
        <v>1</v>
      </c>
      <c r="K182" s="151" t="b">
        <f t="shared" si="6"/>
        <v>1</v>
      </c>
      <c r="L182" s="151" t="b">
        <f t="shared" si="6"/>
        <v>1</v>
      </c>
    </row>
    <row r="183" spans="1:12" ht="34">
      <c r="A183" s="152" t="s">
        <v>733</v>
      </c>
      <c r="B183" s="152" t="s">
        <v>724</v>
      </c>
      <c r="C183" s="152" t="s">
        <v>734</v>
      </c>
      <c r="D183" s="152" t="s">
        <v>735</v>
      </c>
      <c r="E183" s="152" t="s">
        <v>733</v>
      </c>
      <c r="F183" s="152" t="s">
        <v>724</v>
      </c>
      <c r="G183" s="152" t="s">
        <v>734</v>
      </c>
      <c r="H183" s="152" t="s">
        <v>735</v>
      </c>
      <c r="I183" s="151" t="b">
        <f t="shared" si="6"/>
        <v>1</v>
      </c>
      <c r="J183" s="151" t="b">
        <f t="shared" si="6"/>
        <v>1</v>
      </c>
      <c r="K183" s="151" t="b">
        <f t="shared" si="6"/>
        <v>1</v>
      </c>
      <c r="L183" s="151" t="b">
        <f t="shared" si="6"/>
        <v>1</v>
      </c>
    </row>
    <row r="184" spans="1:12" ht="51">
      <c r="A184" s="152" t="s">
        <v>737</v>
      </c>
      <c r="B184" s="152" t="s">
        <v>724</v>
      </c>
      <c r="C184" s="152" t="s">
        <v>738</v>
      </c>
      <c r="D184" s="152" t="s">
        <v>739</v>
      </c>
      <c r="E184" s="152" t="s">
        <v>737</v>
      </c>
      <c r="F184" s="152" t="s">
        <v>724</v>
      </c>
      <c r="G184" s="152" t="s">
        <v>738</v>
      </c>
      <c r="H184" s="152" t="s">
        <v>739</v>
      </c>
      <c r="I184" s="151" t="b">
        <f t="shared" si="6"/>
        <v>1</v>
      </c>
      <c r="J184" s="151" t="b">
        <f t="shared" si="6"/>
        <v>1</v>
      </c>
      <c r="K184" s="151" t="b">
        <f t="shared" si="6"/>
        <v>1</v>
      </c>
      <c r="L184" s="151" t="b">
        <f t="shared" si="6"/>
        <v>1</v>
      </c>
    </row>
    <row r="185" spans="1:12" ht="34">
      <c r="A185" s="152" t="s">
        <v>740</v>
      </c>
      <c r="B185" s="152" t="s">
        <v>724</v>
      </c>
      <c r="C185" s="152" t="s">
        <v>600</v>
      </c>
      <c r="D185" s="152" t="s">
        <v>601</v>
      </c>
      <c r="E185" s="152" t="s">
        <v>740</v>
      </c>
      <c r="F185" s="152" t="s">
        <v>724</v>
      </c>
      <c r="G185" s="152" t="s">
        <v>600</v>
      </c>
      <c r="H185" s="152" t="s">
        <v>601</v>
      </c>
      <c r="I185" s="151" t="b">
        <f t="shared" si="6"/>
        <v>1</v>
      </c>
      <c r="J185" s="151" t="b">
        <f t="shared" si="6"/>
        <v>1</v>
      </c>
      <c r="K185" s="151" t="b">
        <f t="shared" si="6"/>
        <v>1</v>
      </c>
      <c r="L185" s="151" t="b">
        <f t="shared" si="6"/>
        <v>1</v>
      </c>
    </row>
    <row r="186" spans="1:12" ht="34">
      <c r="A186" s="152" t="s">
        <v>742</v>
      </c>
      <c r="B186" s="152" t="s">
        <v>724</v>
      </c>
      <c r="C186" s="152" t="s">
        <v>743</v>
      </c>
      <c r="D186" s="152" t="s">
        <v>744</v>
      </c>
      <c r="E186" s="152" t="s">
        <v>742</v>
      </c>
      <c r="F186" s="152" t="s">
        <v>724</v>
      </c>
      <c r="G186" s="152" t="s">
        <v>743</v>
      </c>
      <c r="H186" s="152" t="s">
        <v>744</v>
      </c>
      <c r="I186" s="151" t="b">
        <f t="shared" si="6"/>
        <v>1</v>
      </c>
      <c r="J186" s="151" t="b">
        <f t="shared" si="6"/>
        <v>1</v>
      </c>
      <c r="K186" s="151" t="b">
        <f t="shared" si="6"/>
        <v>1</v>
      </c>
      <c r="L186" s="151" t="b">
        <f t="shared" si="6"/>
        <v>1</v>
      </c>
    </row>
    <row r="187" spans="1:12" ht="51">
      <c r="A187" s="152" t="s">
        <v>746</v>
      </c>
      <c r="B187" s="152" t="s">
        <v>724</v>
      </c>
      <c r="C187" s="152" t="s">
        <v>747</v>
      </c>
      <c r="D187" s="152" t="s">
        <v>748</v>
      </c>
      <c r="E187" s="152" t="s">
        <v>746</v>
      </c>
      <c r="F187" s="152" t="s">
        <v>724</v>
      </c>
      <c r="G187" s="152" t="s">
        <v>747</v>
      </c>
      <c r="H187" s="152" t="s">
        <v>748</v>
      </c>
      <c r="I187" s="151" t="b">
        <f t="shared" si="6"/>
        <v>1</v>
      </c>
      <c r="J187" s="151" t="b">
        <f t="shared" si="6"/>
        <v>1</v>
      </c>
      <c r="K187" s="151" t="b">
        <f t="shared" si="6"/>
        <v>1</v>
      </c>
      <c r="L187" s="151" t="b">
        <f t="shared" si="6"/>
        <v>1</v>
      </c>
    </row>
    <row r="188" spans="1:12" ht="34">
      <c r="A188" s="152" t="s">
        <v>750</v>
      </c>
      <c r="B188" s="152" t="s">
        <v>724</v>
      </c>
      <c r="C188" s="152" t="s">
        <v>751</v>
      </c>
      <c r="D188" s="152" t="s">
        <v>752</v>
      </c>
      <c r="E188" s="152" t="s">
        <v>750</v>
      </c>
      <c r="F188" s="152" t="s">
        <v>724</v>
      </c>
      <c r="G188" s="152" t="s">
        <v>751</v>
      </c>
      <c r="H188" s="152" t="s">
        <v>752</v>
      </c>
      <c r="I188" s="151" t="b">
        <f t="shared" si="6"/>
        <v>1</v>
      </c>
      <c r="J188" s="151" t="b">
        <f t="shared" si="6"/>
        <v>1</v>
      </c>
      <c r="K188" s="151" t="b">
        <f t="shared" si="6"/>
        <v>1</v>
      </c>
      <c r="L188" s="151" t="b">
        <f t="shared" si="6"/>
        <v>1</v>
      </c>
    </row>
    <row r="189" spans="1:12" ht="34">
      <c r="A189" s="152" t="s">
        <v>754</v>
      </c>
      <c r="B189" s="152" t="s">
        <v>724</v>
      </c>
      <c r="C189" s="152" t="s">
        <v>755</v>
      </c>
      <c r="D189" s="152" t="s">
        <v>756</v>
      </c>
      <c r="E189" s="152" t="s">
        <v>754</v>
      </c>
      <c r="F189" s="152" t="s">
        <v>724</v>
      </c>
      <c r="G189" s="152" t="s">
        <v>755</v>
      </c>
      <c r="H189" s="152" t="s">
        <v>756</v>
      </c>
      <c r="I189" s="151" t="b">
        <f t="shared" si="6"/>
        <v>1</v>
      </c>
      <c r="J189" s="151" t="b">
        <f t="shared" si="6"/>
        <v>1</v>
      </c>
      <c r="K189" s="151" t="b">
        <f t="shared" si="6"/>
        <v>1</v>
      </c>
      <c r="L189" s="151" t="b">
        <f t="shared" si="6"/>
        <v>1</v>
      </c>
    </row>
    <row r="190" spans="1:12" ht="34">
      <c r="A190" s="152" t="s">
        <v>758</v>
      </c>
      <c r="B190" s="152" t="s">
        <v>724</v>
      </c>
      <c r="C190" s="152" t="s">
        <v>759</v>
      </c>
      <c r="D190" s="152" t="s">
        <v>760</v>
      </c>
      <c r="E190" s="152" t="s">
        <v>758</v>
      </c>
      <c r="F190" s="152" t="s">
        <v>724</v>
      </c>
      <c r="G190" s="152" t="s">
        <v>759</v>
      </c>
      <c r="H190" s="152" t="s">
        <v>760</v>
      </c>
      <c r="I190" s="151" t="b">
        <f t="shared" si="6"/>
        <v>1</v>
      </c>
      <c r="J190" s="151" t="b">
        <f t="shared" si="6"/>
        <v>1</v>
      </c>
      <c r="K190" s="151" t="b">
        <f t="shared" si="6"/>
        <v>1</v>
      </c>
      <c r="L190" s="151" t="b">
        <f t="shared" si="6"/>
        <v>1</v>
      </c>
    </row>
    <row r="191" spans="1:12" ht="34">
      <c r="A191" s="152" t="s">
        <v>761</v>
      </c>
      <c r="B191" s="152" t="s">
        <v>724</v>
      </c>
      <c r="C191" s="152" t="s">
        <v>762</v>
      </c>
      <c r="D191" s="152" t="s">
        <v>763</v>
      </c>
      <c r="E191" s="152" t="s">
        <v>761</v>
      </c>
      <c r="F191" s="152" t="s">
        <v>724</v>
      </c>
      <c r="G191" s="152" t="s">
        <v>762</v>
      </c>
      <c r="H191" s="152" t="s">
        <v>763</v>
      </c>
      <c r="I191" s="151" t="b">
        <f t="shared" si="6"/>
        <v>1</v>
      </c>
      <c r="J191" s="151" t="b">
        <f t="shared" si="6"/>
        <v>1</v>
      </c>
      <c r="K191" s="151" t="b">
        <f t="shared" si="6"/>
        <v>1</v>
      </c>
      <c r="L191" s="151" t="b">
        <f t="shared" si="6"/>
        <v>1</v>
      </c>
    </row>
    <row r="192" spans="1:12" ht="34">
      <c r="A192" s="152" t="s">
        <v>764</v>
      </c>
      <c r="B192" s="152" t="s">
        <v>724</v>
      </c>
      <c r="C192" s="152" t="s">
        <v>765</v>
      </c>
      <c r="D192" s="152" t="s">
        <v>766</v>
      </c>
      <c r="E192" s="152" t="s">
        <v>764</v>
      </c>
      <c r="F192" s="152" t="s">
        <v>724</v>
      </c>
      <c r="G192" s="152" t="s">
        <v>765</v>
      </c>
      <c r="H192" s="152" t="s">
        <v>766</v>
      </c>
      <c r="I192" s="151" t="b">
        <f t="shared" si="6"/>
        <v>1</v>
      </c>
      <c r="J192" s="151" t="b">
        <f t="shared" si="6"/>
        <v>1</v>
      </c>
      <c r="K192" s="151" t="b">
        <f t="shared" si="6"/>
        <v>1</v>
      </c>
      <c r="L192" s="151" t="b">
        <f t="shared" si="6"/>
        <v>1</v>
      </c>
    </row>
    <row r="193" spans="1:12" ht="34">
      <c r="A193" s="152" t="s">
        <v>767</v>
      </c>
      <c r="B193" s="152" t="s">
        <v>724</v>
      </c>
      <c r="C193" s="152" t="s">
        <v>768</v>
      </c>
      <c r="D193" s="152" t="s">
        <v>769</v>
      </c>
      <c r="E193" s="152" t="s">
        <v>767</v>
      </c>
      <c r="F193" s="152" t="s">
        <v>724</v>
      </c>
      <c r="G193" s="152" t="s">
        <v>768</v>
      </c>
      <c r="H193" s="152" t="s">
        <v>769</v>
      </c>
      <c r="I193" s="151" t="b">
        <f t="shared" si="6"/>
        <v>1</v>
      </c>
      <c r="J193" s="151" t="b">
        <f t="shared" si="6"/>
        <v>1</v>
      </c>
      <c r="K193" s="151" t="b">
        <f t="shared" si="6"/>
        <v>1</v>
      </c>
      <c r="L193" s="151" t="b">
        <f t="shared" si="6"/>
        <v>1</v>
      </c>
    </row>
    <row r="194" spans="1:12" ht="34">
      <c r="A194" s="152" t="s">
        <v>770</v>
      </c>
      <c r="B194" s="152" t="s">
        <v>724</v>
      </c>
      <c r="C194" s="152" t="s">
        <v>771</v>
      </c>
      <c r="D194" s="152" t="s">
        <v>772</v>
      </c>
      <c r="E194" s="152" t="s">
        <v>770</v>
      </c>
      <c r="F194" s="152" t="s">
        <v>724</v>
      </c>
      <c r="G194" s="152" t="s">
        <v>771</v>
      </c>
      <c r="H194" s="152" t="s">
        <v>772</v>
      </c>
      <c r="I194" s="151" t="b">
        <f t="shared" si="6"/>
        <v>1</v>
      </c>
      <c r="J194" s="151" t="b">
        <f t="shared" si="6"/>
        <v>1</v>
      </c>
      <c r="K194" s="151" t="b">
        <f t="shared" si="6"/>
        <v>1</v>
      </c>
      <c r="L194" s="151" t="b">
        <f t="shared" si="6"/>
        <v>1</v>
      </c>
    </row>
    <row r="195" spans="1:12" ht="34">
      <c r="A195" s="152" t="s">
        <v>773</v>
      </c>
      <c r="B195" s="152" t="s">
        <v>724</v>
      </c>
      <c r="C195" s="152" t="s">
        <v>774</v>
      </c>
      <c r="D195" s="152" t="s">
        <v>775</v>
      </c>
      <c r="E195" s="152" t="s">
        <v>773</v>
      </c>
      <c r="F195" s="152" t="s">
        <v>724</v>
      </c>
      <c r="G195" s="152" t="s">
        <v>774</v>
      </c>
      <c r="H195" s="152" t="s">
        <v>775</v>
      </c>
      <c r="I195" s="151" t="b">
        <f t="shared" si="6"/>
        <v>1</v>
      </c>
      <c r="J195" s="151" t="b">
        <f t="shared" si="6"/>
        <v>1</v>
      </c>
      <c r="K195" s="151" t="b">
        <f t="shared" si="6"/>
        <v>1</v>
      </c>
      <c r="L195" s="151" t="b">
        <f t="shared" si="6"/>
        <v>1</v>
      </c>
    </row>
    <row r="196" spans="1:12" ht="34">
      <c r="A196" s="152" t="s">
        <v>776</v>
      </c>
      <c r="B196" s="152" t="s">
        <v>724</v>
      </c>
      <c r="C196" s="152" t="s">
        <v>777</v>
      </c>
      <c r="D196" s="152" t="s">
        <v>778</v>
      </c>
      <c r="E196" s="152" t="s">
        <v>776</v>
      </c>
      <c r="F196" s="152" t="s">
        <v>724</v>
      </c>
      <c r="G196" s="152" t="s">
        <v>777</v>
      </c>
      <c r="H196" s="152" t="s">
        <v>778</v>
      </c>
      <c r="I196" s="151" t="b">
        <f t="shared" si="6"/>
        <v>1</v>
      </c>
      <c r="J196" s="151" t="b">
        <f t="shared" si="6"/>
        <v>1</v>
      </c>
      <c r="K196" s="151" t="b">
        <f t="shared" si="6"/>
        <v>1</v>
      </c>
      <c r="L196" s="151" t="b">
        <f t="shared" si="6"/>
        <v>1</v>
      </c>
    </row>
    <row r="197" spans="1:12" ht="34">
      <c r="A197" s="152" t="s">
        <v>779</v>
      </c>
      <c r="B197" s="152" t="s">
        <v>724</v>
      </c>
      <c r="C197" s="152" t="s">
        <v>780</v>
      </c>
      <c r="D197" s="152" t="s">
        <v>781</v>
      </c>
      <c r="E197" s="152" t="s">
        <v>779</v>
      </c>
      <c r="F197" s="152" t="s">
        <v>724</v>
      </c>
      <c r="G197" s="152" t="s">
        <v>780</v>
      </c>
      <c r="H197" s="152" t="s">
        <v>781</v>
      </c>
      <c r="I197" s="151" t="b">
        <f t="shared" si="6"/>
        <v>1</v>
      </c>
      <c r="J197" s="151" t="b">
        <f t="shared" si="6"/>
        <v>1</v>
      </c>
      <c r="K197" s="151" t="b">
        <f t="shared" si="6"/>
        <v>1</v>
      </c>
      <c r="L197" s="151" t="b">
        <f t="shared" si="6"/>
        <v>1</v>
      </c>
    </row>
    <row r="198" spans="1:12" ht="34">
      <c r="A198" s="152" t="s">
        <v>782</v>
      </c>
      <c r="B198" s="152" t="s">
        <v>724</v>
      </c>
      <c r="C198" s="152" t="s">
        <v>783</v>
      </c>
      <c r="D198" s="152" t="s">
        <v>784</v>
      </c>
      <c r="E198" s="152" t="s">
        <v>782</v>
      </c>
      <c r="F198" s="152" t="s">
        <v>724</v>
      </c>
      <c r="G198" s="152" t="s">
        <v>783</v>
      </c>
      <c r="H198" s="152" t="s">
        <v>784</v>
      </c>
      <c r="I198" s="151" t="b">
        <f t="shared" si="6"/>
        <v>1</v>
      </c>
      <c r="J198" s="151" t="b">
        <f t="shared" si="6"/>
        <v>1</v>
      </c>
      <c r="K198" s="151" t="b">
        <f t="shared" si="6"/>
        <v>1</v>
      </c>
      <c r="L198" s="151" t="b">
        <f t="shared" si="6"/>
        <v>1</v>
      </c>
    </row>
    <row r="199" spans="1:12" ht="34">
      <c r="A199" s="152" t="s">
        <v>785</v>
      </c>
      <c r="B199" s="152" t="s">
        <v>724</v>
      </c>
      <c r="C199" s="152" t="s">
        <v>786</v>
      </c>
      <c r="D199" s="152" t="s">
        <v>787</v>
      </c>
      <c r="E199" s="152" t="s">
        <v>785</v>
      </c>
      <c r="F199" s="152" t="s">
        <v>724</v>
      </c>
      <c r="G199" s="152" t="s">
        <v>786</v>
      </c>
      <c r="H199" s="152" t="s">
        <v>787</v>
      </c>
      <c r="I199" s="151" t="b">
        <f t="shared" si="6"/>
        <v>1</v>
      </c>
      <c r="J199" s="151" t="b">
        <f t="shared" si="6"/>
        <v>1</v>
      </c>
      <c r="K199" s="151" t="b">
        <f t="shared" si="6"/>
        <v>1</v>
      </c>
      <c r="L199" s="151" t="b">
        <f t="shared" si="6"/>
        <v>1</v>
      </c>
    </row>
    <row r="200" spans="1:12" ht="34">
      <c r="A200" s="152" t="s">
        <v>790</v>
      </c>
      <c r="B200" s="152" t="s">
        <v>724</v>
      </c>
      <c r="C200" s="152" t="s">
        <v>791</v>
      </c>
      <c r="D200" s="152" t="s">
        <v>792</v>
      </c>
      <c r="E200" s="152" t="s">
        <v>790</v>
      </c>
      <c r="F200" s="152" t="s">
        <v>724</v>
      </c>
      <c r="G200" s="152" t="s">
        <v>791</v>
      </c>
      <c r="H200" s="152" t="s">
        <v>792</v>
      </c>
      <c r="I200" s="151" t="b">
        <f t="shared" si="6"/>
        <v>1</v>
      </c>
      <c r="J200" s="151" t="b">
        <f t="shared" si="6"/>
        <v>1</v>
      </c>
      <c r="K200" s="151" t="b">
        <f t="shared" si="6"/>
        <v>1</v>
      </c>
      <c r="L200" s="151" t="b">
        <f t="shared" si="6"/>
        <v>1</v>
      </c>
    </row>
    <row r="201" spans="1:12" ht="34">
      <c r="A201" s="152" t="s">
        <v>794</v>
      </c>
      <c r="B201" s="152" t="s">
        <v>724</v>
      </c>
      <c r="C201" s="152" t="s">
        <v>795</v>
      </c>
      <c r="D201" s="152" t="s">
        <v>796</v>
      </c>
      <c r="E201" s="152" t="s">
        <v>794</v>
      </c>
      <c r="F201" s="152" t="s">
        <v>724</v>
      </c>
      <c r="G201" s="152" t="s">
        <v>795</v>
      </c>
      <c r="H201" s="152" t="s">
        <v>796</v>
      </c>
      <c r="I201" s="151" t="b">
        <f t="shared" si="6"/>
        <v>1</v>
      </c>
      <c r="J201" s="151" t="b">
        <f t="shared" si="6"/>
        <v>1</v>
      </c>
      <c r="K201" s="151" t="b">
        <f t="shared" si="6"/>
        <v>1</v>
      </c>
      <c r="L201" s="151" t="b">
        <f t="shared" si="6"/>
        <v>1</v>
      </c>
    </row>
    <row r="202" spans="1:12" ht="51">
      <c r="A202" s="152" t="s">
        <v>799</v>
      </c>
      <c r="B202" s="152" t="s">
        <v>724</v>
      </c>
      <c r="C202" s="152" t="s">
        <v>800</v>
      </c>
      <c r="D202" s="152" t="s">
        <v>801</v>
      </c>
      <c r="E202" s="152" t="s">
        <v>799</v>
      </c>
      <c r="F202" s="152" t="s">
        <v>724</v>
      </c>
      <c r="G202" s="152" t="s">
        <v>800</v>
      </c>
      <c r="H202" s="152" t="s">
        <v>801</v>
      </c>
      <c r="I202" s="151" t="b">
        <f t="shared" si="6"/>
        <v>1</v>
      </c>
      <c r="J202" s="151" t="b">
        <f t="shared" si="6"/>
        <v>1</v>
      </c>
      <c r="K202" s="151" t="b">
        <f t="shared" si="6"/>
        <v>1</v>
      </c>
      <c r="L202" s="151" t="b">
        <f t="shared" si="6"/>
        <v>1</v>
      </c>
    </row>
    <row r="203" spans="1:12" ht="34">
      <c r="A203" s="152" t="s">
        <v>803</v>
      </c>
      <c r="B203" s="152" t="s">
        <v>724</v>
      </c>
      <c r="C203" s="152" t="s">
        <v>804</v>
      </c>
      <c r="D203" s="152" t="s">
        <v>805</v>
      </c>
      <c r="E203" s="152" t="s">
        <v>803</v>
      </c>
      <c r="F203" s="152" t="s">
        <v>724</v>
      </c>
      <c r="G203" s="152" t="s">
        <v>804</v>
      </c>
      <c r="H203" s="152" t="s">
        <v>805</v>
      </c>
      <c r="I203" s="151" t="b">
        <f t="shared" si="6"/>
        <v>1</v>
      </c>
      <c r="J203" s="151" t="b">
        <f t="shared" si="6"/>
        <v>1</v>
      </c>
      <c r="K203" s="151" t="b">
        <f t="shared" si="6"/>
        <v>1</v>
      </c>
      <c r="L203" s="151" t="b">
        <f t="shared" si="6"/>
        <v>1</v>
      </c>
    </row>
    <row r="204" spans="1:12" ht="34">
      <c r="A204" s="152" t="s">
        <v>807</v>
      </c>
      <c r="B204" s="152" t="s">
        <v>724</v>
      </c>
      <c r="C204" s="152" t="s">
        <v>808</v>
      </c>
      <c r="D204" s="152" t="s">
        <v>809</v>
      </c>
      <c r="E204" s="152" t="s">
        <v>807</v>
      </c>
      <c r="F204" s="152" t="s">
        <v>724</v>
      </c>
      <c r="G204" s="152" t="s">
        <v>808</v>
      </c>
      <c r="H204" s="152" t="s">
        <v>809</v>
      </c>
      <c r="I204" s="151" t="b">
        <f t="shared" si="6"/>
        <v>1</v>
      </c>
      <c r="J204" s="151" t="b">
        <f t="shared" si="6"/>
        <v>1</v>
      </c>
      <c r="K204" s="151" t="b">
        <f t="shared" si="6"/>
        <v>1</v>
      </c>
      <c r="L204" s="151" t="b">
        <f t="shared" si="6"/>
        <v>1</v>
      </c>
    </row>
    <row r="205" spans="1:12" ht="34">
      <c r="A205" s="152" t="s">
        <v>810</v>
      </c>
      <c r="B205" s="152" t="s">
        <v>724</v>
      </c>
      <c r="C205" s="152" t="s">
        <v>811</v>
      </c>
      <c r="D205" s="152" t="s">
        <v>812</v>
      </c>
      <c r="E205" s="152" t="s">
        <v>810</v>
      </c>
      <c r="F205" s="152" t="s">
        <v>724</v>
      </c>
      <c r="G205" s="152" t="s">
        <v>811</v>
      </c>
      <c r="H205" s="152" t="s">
        <v>812</v>
      </c>
      <c r="I205" s="151" t="b">
        <f t="shared" si="6"/>
        <v>1</v>
      </c>
      <c r="J205" s="151" t="b">
        <f t="shared" si="6"/>
        <v>1</v>
      </c>
      <c r="K205" s="151" t="b">
        <f t="shared" si="6"/>
        <v>1</v>
      </c>
      <c r="L205" s="151" t="b">
        <f t="shared" si="6"/>
        <v>1</v>
      </c>
    </row>
    <row r="206" spans="1:12" ht="51">
      <c r="A206" s="152" t="s">
        <v>815</v>
      </c>
      <c r="B206" s="152" t="s">
        <v>724</v>
      </c>
      <c r="C206" s="152" t="s">
        <v>816</v>
      </c>
      <c r="D206" s="152" t="s">
        <v>817</v>
      </c>
      <c r="E206" s="152" t="s">
        <v>815</v>
      </c>
      <c r="F206" s="152" t="s">
        <v>724</v>
      </c>
      <c r="G206" s="152" t="s">
        <v>816</v>
      </c>
      <c r="H206" s="152" t="s">
        <v>817</v>
      </c>
      <c r="I206" s="151" t="b">
        <f t="shared" si="6"/>
        <v>1</v>
      </c>
      <c r="J206" s="151" t="b">
        <f t="shared" si="6"/>
        <v>1</v>
      </c>
      <c r="K206" s="151" t="b">
        <f t="shared" si="6"/>
        <v>1</v>
      </c>
      <c r="L206" s="151" t="b">
        <f t="shared" si="6"/>
        <v>1</v>
      </c>
    </row>
    <row r="207" spans="1:12" ht="34">
      <c r="A207" s="152" t="s">
        <v>819</v>
      </c>
      <c r="B207" s="152" t="s">
        <v>820</v>
      </c>
      <c r="C207" s="152" t="s">
        <v>821</v>
      </c>
      <c r="D207" s="152" t="s">
        <v>822</v>
      </c>
      <c r="E207" s="152" t="s">
        <v>819</v>
      </c>
      <c r="F207" s="152" t="s">
        <v>820</v>
      </c>
      <c r="G207" s="152" t="s">
        <v>821</v>
      </c>
      <c r="H207" s="152" t="s">
        <v>822</v>
      </c>
      <c r="I207" s="151" t="b">
        <f t="shared" si="6"/>
        <v>1</v>
      </c>
      <c r="J207" s="151" t="b">
        <f t="shared" si="6"/>
        <v>1</v>
      </c>
      <c r="K207" s="151" t="b">
        <f t="shared" si="6"/>
        <v>1</v>
      </c>
      <c r="L207" s="151" t="b">
        <f t="shared" si="6"/>
        <v>1</v>
      </c>
    </row>
    <row r="208" spans="1:12" ht="34">
      <c r="A208" s="152" t="s">
        <v>824</v>
      </c>
      <c r="B208" s="152" t="s">
        <v>820</v>
      </c>
      <c r="C208" s="152" t="s">
        <v>825</v>
      </c>
      <c r="D208" s="152" t="s">
        <v>826</v>
      </c>
      <c r="E208" s="152" t="s">
        <v>824</v>
      </c>
      <c r="F208" s="152" t="s">
        <v>820</v>
      </c>
      <c r="G208" s="152" t="s">
        <v>825</v>
      </c>
      <c r="H208" s="152" t="s">
        <v>826</v>
      </c>
      <c r="I208" s="151" t="b">
        <f t="shared" si="6"/>
        <v>1</v>
      </c>
      <c r="J208" s="151" t="b">
        <f t="shared" si="6"/>
        <v>1</v>
      </c>
      <c r="K208" s="151" t="b">
        <f t="shared" si="6"/>
        <v>1</v>
      </c>
      <c r="L208" s="151" t="b">
        <f t="shared" si="6"/>
        <v>1</v>
      </c>
    </row>
    <row r="209" spans="1:13" ht="34">
      <c r="A209" s="152" t="s">
        <v>828</v>
      </c>
      <c r="B209" s="152" t="s">
        <v>820</v>
      </c>
      <c r="C209" s="152" t="s">
        <v>829</v>
      </c>
      <c r="D209" s="152" t="s">
        <v>830</v>
      </c>
      <c r="E209" s="152" t="s">
        <v>828</v>
      </c>
      <c r="F209" s="152" t="s">
        <v>820</v>
      </c>
      <c r="G209" s="152" t="s">
        <v>829</v>
      </c>
      <c r="H209" s="152" t="s">
        <v>830</v>
      </c>
      <c r="I209" s="151" t="b">
        <f t="shared" si="6"/>
        <v>1</v>
      </c>
      <c r="J209" s="151" t="b">
        <f t="shared" si="6"/>
        <v>1</v>
      </c>
      <c r="K209" s="151" t="b">
        <f t="shared" si="6"/>
        <v>1</v>
      </c>
      <c r="L209" s="151" t="b">
        <f t="shared" si="6"/>
        <v>1</v>
      </c>
    </row>
    <row r="210" spans="1:13" ht="34">
      <c r="A210" s="152" t="s">
        <v>832</v>
      </c>
      <c r="B210" s="152" t="s">
        <v>820</v>
      </c>
      <c r="C210" s="152" t="s">
        <v>833</v>
      </c>
      <c r="D210" s="152" t="s">
        <v>834</v>
      </c>
      <c r="E210" s="152" t="s">
        <v>832</v>
      </c>
      <c r="F210" s="152" t="s">
        <v>820</v>
      </c>
      <c r="G210" s="152" t="s">
        <v>833</v>
      </c>
      <c r="H210" s="152" t="s">
        <v>834</v>
      </c>
      <c r="I210" s="151" t="b">
        <f t="shared" si="6"/>
        <v>1</v>
      </c>
      <c r="J210" s="151" t="b">
        <f t="shared" si="6"/>
        <v>1</v>
      </c>
      <c r="K210" s="151" t="b">
        <f t="shared" si="6"/>
        <v>1</v>
      </c>
      <c r="L210" s="151" t="b">
        <f t="shared" si="6"/>
        <v>1</v>
      </c>
    </row>
    <row r="211" spans="1:13" ht="17">
      <c r="A211" s="152" t="s">
        <v>835</v>
      </c>
      <c r="B211" s="152" t="s">
        <v>820</v>
      </c>
      <c r="C211" s="152" t="s">
        <v>836</v>
      </c>
      <c r="D211" s="152" t="s">
        <v>837</v>
      </c>
      <c r="E211" s="152" t="s">
        <v>835</v>
      </c>
      <c r="F211" s="152" t="s">
        <v>820</v>
      </c>
      <c r="G211" s="152" t="s">
        <v>836</v>
      </c>
      <c r="H211" s="152" t="s">
        <v>837</v>
      </c>
      <c r="I211" s="151" t="b">
        <f t="shared" si="6"/>
        <v>1</v>
      </c>
      <c r="J211" s="151" t="b">
        <f t="shared" si="6"/>
        <v>1</v>
      </c>
      <c r="K211" s="151" t="b">
        <f t="shared" si="6"/>
        <v>1</v>
      </c>
      <c r="L211" s="151" t="b">
        <f t="shared" si="6"/>
        <v>1</v>
      </c>
    </row>
    <row r="212" spans="1:13" ht="68">
      <c r="A212" s="152" t="s">
        <v>839</v>
      </c>
      <c r="B212" s="152" t="s">
        <v>820</v>
      </c>
      <c r="C212" s="152" t="s">
        <v>840</v>
      </c>
      <c r="D212" s="152" t="s">
        <v>841</v>
      </c>
      <c r="E212" s="152" t="s">
        <v>839</v>
      </c>
      <c r="F212" s="152" t="s">
        <v>820</v>
      </c>
      <c r="G212" s="152" t="s">
        <v>840</v>
      </c>
      <c r="H212" s="152" t="s">
        <v>841</v>
      </c>
      <c r="I212" s="151" t="b">
        <f t="shared" si="6"/>
        <v>1</v>
      </c>
      <c r="J212" s="151" t="b">
        <f t="shared" si="6"/>
        <v>1</v>
      </c>
      <c r="K212" s="151" t="b">
        <f t="shared" si="6"/>
        <v>1</v>
      </c>
      <c r="L212" s="151" t="b">
        <f t="shared" si="6"/>
        <v>1</v>
      </c>
    </row>
    <row r="213" spans="1:13" ht="51">
      <c r="A213" s="152" t="s">
        <v>843</v>
      </c>
      <c r="B213" s="152" t="s">
        <v>820</v>
      </c>
      <c r="C213" s="152" t="s">
        <v>844</v>
      </c>
      <c r="D213" s="152" t="s">
        <v>845</v>
      </c>
      <c r="E213" s="152" t="s">
        <v>843</v>
      </c>
      <c r="F213" s="152" t="s">
        <v>820</v>
      </c>
      <c r="G213" s="152" t="s">
        <v>844</v>
      </c>
      <c r="H213" s="152" t="s">
        <v>845</v>
      </c>
      <c r="I213" s="151" t="b">
        <f t="shared" si="6"/>
        <v>1</v>
      </c>
      <c r="J213" s="151" t="b">
        <f t="shared" si="6"/>
        <v>1</v>
      </c>
      <c r="K213" s="151" t="b">
        <f t="shared" si="6"/>
        <v>1</v>
      </c>
      <c r="L213" s="151" t="b">
        <f t="shared" si="6"/>
        <v>1</v>
      </c>
    </row>
    <row r="214" spans="1:13" ht="68">
      <c r="A214" s="152" t="s">
        <v>847</v>
      </c>
      <c r="B214" s="152" t="s">
        <v>820</v>
      </c>
      <c r="C214" s="152" t="s">
        <v>848</v>
      </c>
      <c r="D214" s="152" t="s">
        <v>849</v>
      </c>
      <c r="E214" s="152" t="s">
        <v>847</v>
      </c>
      <c r="F214" s="152" t="s">
        <v>820</v>
      </c>
      <c r="G214" s="152" t="s">
        <v>848</v>
      </c>
      <c r="H214" s="152" t="s">
        <v>849</v>
      </c>
      <c r="I214" s="151" t="b">
        <f t="shared" si="6"/>
        <v>1</v>
      </c>
      <c r="J214" s="151" t="b">
        <f t="shared" si="6"/>
        <v>1</v>
      </c>
      <c r="K214" s="151" t="b">
        <f t="shared" si="6"/>
        <v>1</v>
      </c>
      <c r="L214" s="151" t="b">
        <f t="shared" si="6"/>
        <v>1</v>
      </c>
    </row>
    <row r="215" spans="1:13" ht="51">
      <c r="A215" s="152" t="s">
        <v>851</v>
      </c>
      <c r="B215" s="152" t="s">
        <v>820</v>
      </c>
      <c r="C215" s="152" t="s">
        <v>852</v>
      </c>
      <c r="D215" s="152" t="s">
        <v>853</v>
      </c>
      <c r="E215" s="152" t="s">
        <v>851</v>
      </c>
      <c r="F215" s="152" t="s">
        <v>820</v>
      </c>
      <c r="G215" s="152" t="s">
        <v>852</v>
      </c>
      <c r="H215" s="152" t="s">
        <v>853</v>
      </c>
      <c r="I215" s="151" t="b">
        <f t="shared" si="6"/>
        <v>1</v>
      </c>
      <c r="J215" s="151" t="b">
        <f t="shared" si="6"/>
        <v>1</v>
      </c>
      <c r="K215" s="151" t="b">
        <f t="shared" si="6"/>
        <v>1</v>
      </c>
      <c r="L215" s="151" t="b">
        <f t="shared" si="6"/>
        <v>1</v>
      </c>
    </row>
    <row r="216" spans="1:13" ht="17">
      <c r="A216" s="152" t="s">
        <v>855</v>
      </c>
      <c r="B216" s="152" t="s">
        <v>820</v>
      </c>
      <c r="C216" s="152" t="s">
        <v>856</v>
      </c>
      <c r="D216" s="152" t="s">
        <v>857</v>
      </c>
      <c r="E216" s="152" t="s">
        <v>855</v>
      </c>
      <c r="F216" s="152" t="s">
        <v>820</v>
      </c>
      <c r="G216" s="152" t="s">
        <v>856</v>
      </c>
      <c r="H216" s="152" t="s">
        <v>857</v>
      </c>
      <c r="I216" s="151" t="b">
        <f t="shared" si="6"/>
        <v>1</v>
      </c>
      <c r="J216" s="151" t="b">
        <f t="shared" si="6"/>
        <v>1</v>
      </c>
      <c r="K216" s="151" t="b">
        <f t="shared" si="6"/>
        <v>1</v>
      </c>
      <c r="L216" s="151" t="b">
        <f t="shared" si="6"/>
        <v>1</v>
      </c>
    </row>
    <row r="217" spans="1:13" ht="51">
      <c r="A217" s="152" t="s">
        <v>859</v>
      </c>
      <c r="B217" s="152" t="s">
        <v>820</v>
      </c>
      <c r="C217" s="152" t="s">
        <v>860</v>
      </c>
      <c r="D217" s="152" t="s">
        <v>861</v>
      </c>
      <c r="E217" s="152" t="s">
        <v>859</v>
      </c>
      <c r="F217" s="152" t="s">
        <v>820</v>
      </c>
      <c r="G217" s="152" t="s">
        <v>860</v>
      </c>
      <c r="H217" s="152" t="s">
        <v>861</v>
      </c>
      <c r="I217" s="151" t="b">
        <f t="shared" si="6"/>
        <v>1</v>
      </c>
      <c r="J217" s="151" t="b">
        <f t="shared" si="6"/>
        <v>1</v>
      </c>
      <c r="K217" s="151" t="b">
        <f t="shared" si="6"/>
        <v>1</v>
      </c>
      <c r="L217" s="151" t="b">
        <f t="shared" si="6"/>
        <v>1</v>
      </c>
    </row>
    <row r="218" spans="1:13" ht="51">
      <c r="A218" s="152" t="s">
        <v>863</v>
      </c>
      <c r="B218" s="152" t="s">
        <v>820</v>
      </c>
      <c r="C218" s="152" t="s">
        <v>864</v>
      </c>
      <c r="D218" s="152" t="s">
        <v>865</v>
      </c>
      <c r="E218" s="152" t="s">
        <v>863</v>
      </c>
      <c r="F218" s="152" t="s">
        <v>820</v>
      </c>
      <c r="G218" s="152" t="s">
        <v>1489</v>
      </c>
      <c r="H218" s="152" t="s">
        <v>1490</v>
      </c>
      <c r="I218" s="151" t="b">
        <f t="shared" si="6"/>
        <v>1</v>
      </c>
      <c r="J218" s="151" t="b">
        <f t="shared" si="6"/>
        <v>1</v>
      </c>
      <c r="K218" s="151" t="b">
        <f t="shared" si="6"/>
        <v>0</v>
      </c>
      <c r="L218" s="151" t="b">
        <f t="shared" ref="L218:L281" si="8">EXACT(D218,H218)</f>
        <v>0</v>
      </c>
      <c r="M218" s="151" t="s">
        <v>1424</v>
      </c>
    </row>
    <row r="219" spans="1:13" ht="34">
      <c r="A219" s="152" t="s">
        <v>866</v>
      </c>
      <c r="B219" s="152" t="s">
        <v>820</v>
      </c>
      <c r="C219" s="152" t="s">
        <v>867</v>
      </c>
      <c r="D219" s="152" t="s">
        <v>868</v>
      </c>
      <c r="E219" s="152" t="s">
        <v>866</v>
      </c>
      <c r="F219" s="152" t="s">
        <v>820</v>
      </c>
      <c r="G219" s="152" t="s">
        <v>867</v>
      </c>
      <c r="H219" s="152" t="s">
        <v>868</v>
      </c>
      <c r="I219" s="151" t="b">
        <f t="shared" ref="I219:K247" si="9">EXACT(A219,E219)</f>
        <v>1</v>
      </c>
      <c r="J219" s="151" t="b">
        <f t="shared" si="9"/>
        <v>1</v>
      </c>
      <c r="K219" s="151" t="b">
        <f t="shared" si="9"/>
        <v>1</v>
      </c>
      <c r="L219" s="151" t="b">
        <f t="shared" si="8"/>
        <v>1</v>
      </c>
    </row>
    <row r="220" spans="1:13" ht="51">
      <c r="A220" s="152" t="s">
        <v>870</v>
      </c>
      <c r="B220" s="152" t="s">
        <v>820</v>
      </c>
      <c r="C220" s="152" t="s">
        <v>871</v>
      </c>
      <c r="D220" s="152" t="s">
        <v>872</v>
      </c>
      <c r="E220" s="152" t="s">
        <v>870</v>
      </c>
      <c r="F220" s="152" t="s">
        <v>820</v>
      </c>
      <c r="G220" s="152" t="s">
        <v>871</v>
      </c>
      <c r="H220" s="152" t="s">
        <v>872</v>
      </c>
      <c r="I220" s="151" t="b">
        <f t="shared" si="9"/>
        <v>1</v>
      </c>
      <c r="J220" s="151" t="b">
        <f t="shared" si="9"/>
        <v>1</v>
      </c>
      <c r="K220" s="151" t="b">
        <f t="shared" si="9"/>
        <v>1</v>
      </c>
      <c r="L220" s="151" t="b">
        <f t="shared" si="8"/>
        <v>1</v>
      </c>
    </row>
    <row r="221" spans="1:13" ht="34">
      <c r="A221" s="152" t="s">
        <v>874</v>
      </c>
      <c r="B221" s="152" t="s">
        <v>820</v>
      </c>
      <c r="C221" s="152" t="s">
        <v>875</v>
      </c>
      <c r="D221" s="152" t="s">
        <v>876</v>
      </c>
      <c r="E221" s="152" t="s">
        <v>874</v>
      </c>
      <c r="F221" s="152" t="s">
        <v>820</v>
      </c>
      <c r="G221" s="152" t="s">
        <v>875</v>
      </c>
      <c r="H221" s="152" t="s">
        <v>876</v>
      </c>
      <c r="I221" s="151" t="b">
        <f t="shared" si="9"/>
        <v>1</v>
      </c>
      <c r="J221" s="151" t="b">
        <f t="shared" si="9"/>
        <v>1</v>
      </c>
      <c r="K221" s="151" t="b">
        <f t="shared" si="9"/>
        <v>1</v>
      </c>
      <c r="L221" s="151" t="b">
        <f t="shared" si="8"/>
        <v>1</v>
      </c>
    </row>
    <row r="222" spans="1:13" ht="51">
      <c r="A222" s="152" t="s">
        <v>878</v>
      </c>
      <c r="B222" s="152" t="s">
        <v>820</v>
      </c>
      <c r="C222" s="152" t="s">
        <v>879</v>
      </c>
      <c r="D222" s="152" t="s">
        <v>880</v>
      </c>
      <c r="E222" s="152" t="s">
        <v>878</v>
      </c>
      <c r="F222" s="152" t="s">
        <v>820</v>
      </c>
      <c r="G222" s="152" t="s">
        <v>879</v>
      </c>
      <c r="H222" s="152" t="s">
        <v>880</v>
      </c>
      <c r="I222" s="151" t="b">
        <f t="shared" si="9"/>
        <v>1</v>
      </c>
      <c r="J222" s="151" t="b">
        <f t="shared" si="9"/>
        <v>1</v>
      </c>
      <c r="K222" s="151" t="b">
        <f t="shared" si="9"/>
        <v>1</v>
      </c>
      <c r="L222" s="151" t="b">
        <f t="shared" si="8"/>
        <v>1</v>
      </c>
    </row>
    <row r="223" spans="1:13" ht="51">
      <c r="A223" s="152" t="s">
        <v>881</v>
      </c>
      <c r="B223" s="152" t="s">
        <v>820</v>
      </c>
      <c r="C223" s="152" t="s">
        <v>882</v>
      </c>
      <c r="D223" s="152" t="s">
        <v>883</v>
      </c>
      <c r="E223" s="152" t="s">
        <v>881</v>
      </c>
      <c r="F223" s="152" t="s">
        <v>820</v>
      </c>
      <c r="G223" s="152" t="s">
        <v>882</v>
      </c>
      <c r="H223" s="152" t="s">
        <v>883</v>
      </c>
      <c r="I223" s="151" t="b">
        <f t="shared" si="9"/>
        <v>1</v>
      </c>
      <c r="J223" s="151" t="b">
        <f t="shared" si="9"/>
        <v>1</v>
      </c>
      <c r="K223" s="151" t="b">
        <f t="shared" si="9"/>
        <v>1</v>
      </c>
      <c r="L223" s="151" t="b">
        <f t="shared" si="8"/>
        <v>1</v>
      </c>
    </row>
    <row r="224" spans="1:13" ht="51">
      <c r="A224" s="152" t="s">
        <v>885</v>
      </c>
      <c r="B224" s="152" t="s">
        <v>820</v>
      </c>
      <c r="C224" s="152" t="s">
        <v>886</v>
      </c>
      <c r="D224" s="152" t="s">
        <v>1491</v>
      </c>
      <c r="E224" s="152" t="s">
        <v>885</v>
      </c>
      <c r="F224" s="152" t="s">
        <v>820</v>
      </c>
      <c r="G224" s="152" t="s">
        <v>886</v>
      </c>
      <c r="H224" s="152" t="s">
        <v>1491</v>
      </c>
      <c r="I224" s="151" t="b">
        <f t="shared" si="9"/>
        <v>1</v>
      </c>
      <c r="J224" s="151" t="b">
        <f t="shared" si="9"/>
        <v>1</v>
      </c>
      <c r="K224" s="151" t="b">
        <f t="shared" si="9"/>
        <v>1</v>
      </c>
      <c r="L224" s="151" t="b">
        <f t="shared" si="8"/>
        <v>1</v>
      </c>
    </row>
    <row r="225" spans="1:13" ht="51">
      <c r="A225" s="152" t="s">
        <v>888</v>
      </c>
      <c r="B225" s="152" t="s">
        <v>820</v>
      </c>
      <c r="C225" s="152" t="s">
        <v>889</v>
      </c>
      <c r="D225" s="152" t="s">
        <v>890</v>
      </c>
      <c r="E225" s="152" t="s">
        <v>888</v>
      </c>
      <c r="F225" s="152" t="s">
        <v>820</v>
      </c>
      <c r="G225" s="152" t="s">
        <v>889</v>
      </c>
      <c r="H225" s="152" t="s">
        <v>890</v>
      </c>
      <c r="I225" s="151" t="b">
        <f t="shared" si="9"/>
        <v>1</v>
      </c>
      <c r="J225" s="151" t="b">
        <f t="shared" si="9"/>
        <v>1</v>
      </c>
      <c r="K225" s="151" t="b">
        <f t="shared" si="9"/>
        <v>1</v>
      </c>
      <c r="L225" s="151" t="b">
        <f t="shared" si="8"/>
        <v>1</v>
      </c>
    </row>
    <row r="226" spans="1:13" ht="17">
      <c r="A226" s="152" t="s">
        <v>892</v>
      </c>
      <c r="B226" s="152" t="s">
        <v>820</v>
      </c>
      <c r="C226" s="152" t="s">
        <v>187</v>
      </c>
      <c r="D226" s="152" t="s">
        <v>722</v>
      </c>
      <c r="E226" s="152" t="s">
        <v>892</v>
      </c>
      <c r="F226" s="152" t="s">
        <v>820</v>
      </c>
      <c r="G226" s="152" t="s">
        <v>187</v>
      </c>
      <c r="H226" s="152" t="s">
        <v>722</v>
      </c>
      <c r="I226" s="151" t="b">
        <f t="shared" si="9"/>
        <v>1</v>
      </c>
      <c r="J226" s="151" t="b">
        <f t="shared" si="9"/>
        <v>1</v>
      </c>
      <c r="K226" s="151" t="b">
        <f t="shared" si="9"/>
        <v>1</v>
      </c>
      <c r="L226" s="151" t="b">
        <f t="shared" si="8"/>
        <v>1</v>
      </c>
    </row>
    <row r="227" spans="1:13" ht="34">
      <c r="A227" s="152" t="s">
        <v>894</v>
      </c>
      <c r="B227" s="152" t="s">
        <v>820</v>
      </c>
      <c r="C227" s="152" t="s">
        <v>895</v>
      </c>
      <c r="D227" s="152" t="s">
        <v>896</v>
      </c>
      <c r="E227" s="152" t="s">
        <v>894</v>
      </c>
      <c r="F227" s="152" t="s">
        <v>820</v>
      </c>
      <c r="G227" s="152" t="s">
        <v>895</v>
      </c>
      <c r="H227" s="152" t="s">
        <v>896</v>
      </c>
      <c r="I227" s="151" t="b">
        <f t="shared" si="9"/>
        <v>1</v>
      </c>
      <c r="J227" s="151" t="b">
        <f t="shared" si="9"/>
        <v>1</v>
      </c>
      <c r="K227" s="151" t="b">
        <f t="shared" si="9"/>
        <v>1</v>
      </c>
      <c r="L227" s="151" t="b">
        <f t="shared" si="8"/>
        <v>1</v>
      </c>
    </row>
    <row r="228" spans="1:13" ht="34">
      <c r="A228" s="152" t="s">
        <v>897</v>
      </c>
      <c r="B228" s="152" t="s">
        <v>820</v>
      </c>
      <c r="C228" s="152" t="s">
        <v>898</v>
      </c>
      <c r="D228" s="152" t="s">
        <v>899</v>
      </c>
      <c r="E228" s="152" t="s">
        <v>897</v>
      </c>
      <c r="F228" s="152" t="s">
        <v>820</v>
      </c>
      <c r="G228" s="152" t="s">
        <v>898</v>
      </c>
      <c r="H228" s="152" t="s">
        <v>899</v>
      </c>
      <c r="I228" s="151" t="b">
        <f t="shared" si="9"/>
        <v>1</v>
      </c>
      <c r="J228" s="151" t="b">
        <f t="shared" si="9"/>
        <v>1</v>
      </c>
      <c r="K228" s="151" t="b">
        <f t="shared" si="9"/>
        <v>1</v>
      </c>
      <c r="L228" s="151" t="b">
        <f t="shared" si="8"/>
        <v>1</v>
      </c>
    </row>
    <row r="229" spans="1:13" ht="17">
      <c r="A229" s="152" t="s">
        <v>901</v>
      </c>
      <c r="B229" s="152" t="s">
        <v>820</v>
      </c>
      <c r="C229" s="152" t="s">
        <v>902</v>
      </c>
      <c r="D229" s="152" t="s">
        <v>57</v>
      </c>
      <c r="E229" s="152" t="s">
        <v>901</v>
      </c>
      <c r="F229" s="152" t="s">
        <v>820</v>
      </c>
      <c r="G229" s="152" t="s">
        <v>902</v>
      </c>
      <c r="H229" s="152" t="s">
        <v>57</v>
      </c>
      <c r="I229" s="151" t="b">
        <f t="shared" si="9"/>
        <v>1</v>
      </c>
      <c r="J229" s="151" t="b">
        <f t="shared" si="9"/>
        <v>1</v>
      </c>
      <c r="K229" s="151" t="b">
        <f t="shared" si="9"/>
        <v>1</v>
      </c>
      <c r="L229" s="151" t="b">
        <f t="shared" si="8"/>
        <v>1</v>
      </c>
    </row>
    <row r="230" spans="1:13" ht="34">
      <c r="A230" s="152" t="s">
        <v>903</v>
      </c>
      <c r="B230" s="152" t="s">
        <v>820</v>
      </c>
      <c r="C230" s="152" t="s">
        <v>904</v>
      </c>
      <c r="D230" s="152" t="s">
        <v>905</v>
      </c>
      <c r="E230" s="152" t="s">
        <v>903</v>
      </c>
      <c r="F230" s="152" t="s">
        <v>820</v>
      </c>
      <c r="G230" s="152" t="s">
        <v>904</v>
      </c>
      <c r="H230" s="152" t="s">
        <v>905</v>
      </c>
      <c r="I230" s="151" t="b">
        <f t="shared" si="9"/>
        <v>1</v>
      </c>
      <c r="J230" s="151" t="b">
        <f t="shared" si="9"/>
        <v>1</v>
      </c>
      <c r="K230" s="151" t="b">
        <f t="shared" si="9"/>
        <v>1</v>
      </c>
      <c r="L230" s="151" t="b">
        <f t="shared" si="8"/>
        <v>1</v>
      </c>
    </row>
    <row r="231" spans="1:13" ht="34">
      <c r="A231" s="152" t="s">
        <v>906</v>
      </c>
      <c r="B231" s="152" t="s">
        <v>820</v>
      </c>
      <c r="C231" s="152" t="s">
        <v>907</v>
      </c>
      <c r="D231" s="152" t="s">
        <v>908</v>
      </c>
      <c r="E231" s="152" t="s">
        <v>906</v>
      </c>
      <c r="F231" s="152" t="s">
        <v>820</v>
      </c>
      <c r="G231" s="152" t="s">
        <v>907</v>
      </c>
      <c r="H231" s="152" t="s">
        <v>908</v>
      </c>
      <c r="I231" s="151" t="b">
        <f t="shared" si="9"/>
        <v>1</v>
      </c>
      <c r="J231" s="151" t="b">
        <f t="shared" si="9"/>
        <v>1</v>
      </c>
      <c r="K231" s="151" t="b">
        <f t="shared" si="9"/>
        <v>1</v>
      </c>
      <c r="L231" s="151" t="b">
        <f t="shared" si="8"/>
        <v>1</v>
      </c>
    </row>
    <row r="232" spans="1:13" ht="17">
      <c r="A232" s="152" t="s">
        <v>910</v>
      </c>
      <c r="B232" s="152" t="s">
        <v>820</v>
      </c>
      <c r="C232" s="152" t="s">
        <v>911</v>
      </c>
      <c r="D232" s="152" t="s">
        <v>912</v>
      </c>
      <c r="E232" s="152" t="s">
        <v>910</v>
      </c>
      <c r="F232" s="152" t="s">
        <v>820</v>
      </c>
      <c r="G232" s="152" t="s">
        <v>911</v>
      </c>
      <c r="H232" s="152" t="s">
        <v>912</v>
      </c>
      <c r="I232" s="151" t="b">
        <f t="shared" si="9"/>
        <v>1</v>
      </c>
      <c r="J232" s="151" t="b">
        <f t="shared" si="9"/>
        <v>1</v>
      </c>
      <c r="K232" s="151" t="b">
        <f t="shared" si="9"/>
        <v>1</v>
      </c>
      <c r="L232" s="151" t="b">
        <f t="shared" si="8"/>
        <v>1</v>
      </c>
    </row>
    <row r="233" spans="1:13" ht="34">
      <c r="A233" s="152" t="s">
        <v>913</v>
      </c>
      <c r="B233" s="152" t="s">
        <v>820</v>
      </c>
      <c r="C233" s="152" t="s">
        <v>914</v>
      </c>
      <c r="D233" s="152" t="s">
        <v>1492</v>
      </c>
      <c r="E233" s="152" t="s">
        <v>913</v>
      </c>
      <c r="F233" s="152" t="s">
        <v>820</v>
      </c>
      <c r="G233" s="152" t="s">
        <v>1493</v>
      </c>
      <c r="H233" s="152" t="s">
        <v>915</v>
      </c>
      <c r="I233" s="151" t="b">
        <f t="shared" si="9"/>
        <v>1</v>
      </c>
      <c r="J233" s="151" t="b">
        <f t="shared" si="9"/>
        <v>1</v>
      </c>
      <c r="K233" s="151" t="b">
        <f t="shared" si="9"/>
        <v>0</v>
      </c>
      <c r="L233" s="151" t="b">
        <f t="shared" si="8"/>
        <v>0</v>
      </c>
    </row>
    <row r="234" spans="1:13" ht="17">
      <c r="A234" s="152" t="s">
        <v>916</v>
      </c>
      <c r="B234" s="152" t="s">
        <v>820</v>
      </c>
      <c r="C234" s="152" t="s">
        <v>917</v>
      </c>
      <c r="D234" s="152" t="s">
        <v>918</v>
      </c>
      <c r="E234" s="152" t="s">
        <v>916</v>
      </c>
      <c r="F234" s="152" t="s">
        <v>820</v>
      </c>
      <c r="G234" s="152" t="s">
        <v>917</v>
      </c>
      <c r="H234" s="152" t="s">
        <v>918</v>
      </c>
      <c r="I234" s="151" t="b">
        <f t="shared" si="9"/>
        <v>1</v>
      </c>
      <c r="J234" s="151" t="b">
        <f t="shared" si="9"/>
        <v>1</v>
      </c>
      <c r="K234" s="151" t="b">
        <f t="shared" si="9"/>
        <v>1</v>
      </c>
      <c r="L234" s="151" t="b">
        <f t="shared" si="8"/>
        <v>1</v>
      </c>
    </row>
    <row r="235" spans="1:13" ht="17">
      <c r="A235" s="152" t="s">
        <v>919</v>
      </c>
      <c r="B235" s="152" t="s">
        <v>820</v>
      </c>
      <c r="C235" s="152" t="s">
        <v>920</v>
      </c>
      <c r="D235" s="152" t="s">
        <v>921</v>
      </c>
      <c r="E235" s="152" t="s">
        <v>919</v>
      </c>
      <c r="F235" s="152" t="s">
        <v>820</v>
      </c>
      <c r="G235" s="152" t="s">
        <v>920</v>
      </c>
      <c r="H235" s="152" t="s">
        <v>921</v>
      </c>
      <c r="I235" s="151" t="b">
        <f t="shared" si="9"/>
        <v>1</v>
      </c>
      <c r="J235" s="151" t="b">
        <f t="shared" si="9"/>
        <v>1</v>
      </c>
      <c r="K235" s="151" t="b">
        <f t="shared" si="9"/>
        <v>1</v>
      </c>
      <c r="L235" s="151" t="b">
        <f t="shared" si="8"/>
        <v>1</v>
      </c>
    </row>
    <row r="236" spans="1:13" ht="34">
      <c r="A236" s="152" t="s">
        <v>922</v>
      </c>
      <c r="B236" s="152" t="s">
        <v>820</v>
      </c>
      <c r="C236" s="152" t="s">
        <v>923</v>
      </c>
      <c r="D236" s="152" t="s">
        <v>924</v>
      </c>
      <c r="E236" s="152" t="s">
        <v>922</v>
      </c>
      <c r="F236" s="152" t="s">
        <v>820</v>
      </c>
      <c r="G236" s="152" t="s">
        <v>923</v>
      </c>
      <c r="H236" s="152" t="s">
        <v>924</v>
      </c>
      <c r="I236" s="151" t="b">
        <f t="shared" si="9"/>
        <v>1</v>
      </c>
      <c r="J236" s="151" t="b">
        <f t="shared" si="9"/>
        <v>1</v>
      </c>
      <c r="K236" s="151" t="b">
        <f t="shared" si="9"/>
        <v>1</v>
      </c>
      <c r="L236" s="151" t="b">
        <f t="shared" si="8"/>
        <v>1</v>
      </c>
    </row>
    <row r="237" spans="1:13" ht="17">
      <c r="A237" s="152" t="s">
        <v>926</v>
      </c>
      <c r="B237" s="152" t="s">
        <v>820</v>
      </c>
      <c r="C237" s="152" t="s">
        <v>927</v>
      </c>
      <c r="D237" s="152" t="s">
        <v>928</v>
      </c>
      <c r="E237" s="152" t="s">
        <v>926</v>
      </c>
      <c r="F237" s="152" t="s">
        <v>820</v>
      </c>
      <c r="G237" s="152" t="s">
        <v>927</v>
      </c>
      <c r="H237" s="152" t="s">
        <v>928</v>
      </c>
      <c r="I237" s="151" t="b">
        <f t="shared" si="9"/>
        <v>1</v>
      </c>
      <c r="J237" s="151" t="b">
        <f t="shared" si="9"/>
        <v>1</v>
      </c>
      <c r="K237" s="151" t="b">
        <f t="shared" si="9"/>
        <v>1</v>
      </c>
      <c r="L237" s="151" t="b">
        <f t="shared" si="8"/>
        <v>1</v>
      </c>
    </row>
    <row r="238" spans="1:13" ht="34">
      <c r="E238" s="152" t="s">
        <v>1494</v>
      </c>
      <c r="F238" s="152" t="s">
        <v>820</v>
      </c>
      <c r="G238" s="152" t="s">
        <v>1495</v>
      </c>
      <c r="H238" s="152" t="s">
        <v>1496</v>
      </c>
      <c r="I238" s="151" t="b">
        <f t="shared" si="9"/>
        <v>0</v>
      </c>
      <c r="J238" s="151" t="b">
        <f t="shared" si="9"/>
        <v>0</v>
      </c>
      <c r="K238" s="151" t="b">
        <f t="shared" si="9"/>
        <v>0</v>
      </c>
      <c r="L238" s="151" t="b">
        <f t="shared" si="8"/>
        <v>0</v>
      </c>
      <c r="M238" s="152" t="s">
        <v>1595</v>
      </c>
    </row>
    <row r="239" spans="1:13" ht="51">
      <c r="A239" s="152" t="s">
        <v>929</v>
      </c>
      <c r="B239" s="152" t="s">
        <v>820</v>
      </c>
      <c r="C239" s="152" t="s">
        <v>930</v>
      </c>
      <c r="D239" s="152" t="s">
        <v>931</v>
      </c>
      <c r="E239" s="152" t="s">
        <v>929</v>
      </c>
      <c r="F239" s="152" t="s">
        <v>820</v>
      </c>
      <c r="G239" s="152" t="s">
        <v>930</v>
      </c>
      <c r="H239" s="152" t="s">
        <v>931</v>
      </c>
      <c r="I239" s="151" t="b">
        <f t="shared" si="9"/>
        <v>1</v>
      </c>
      <c r="J239" s="151" t="b">
        <f t="shared" si="9"/>
        <v>1</v>
      </c>
      <c r="K239" s="151" t="b">
        <f t="shared" si="9"/>
        <v>1</v>
      </c>
      <c r="L239" s="151" t="b">
        <f t="shared" si="8"/>
        <v>1</v>
      </c>
    </row>
    <row r="240" spans="1:13" ht="102">
      <c r="A240" s="152" t="s">
        <v>934</v>
      </c>
      <c r="B240" s="152" t="s">
        <v>820</v>
      </c>
      <c r="C240" s="152" t="s">
        <v>935</v>
      </c>
      <c r="D240" s="152" t="s">
        <v>936</v>
      </c>
      <c r="E240" s="152" t="s">
        <v>934</v>
      </c>
      <c r="F240" s="152" t="s">
        <v>820</v>
      </c>
      <c r="G240" s="152" t="s">
        <v>1497</v>
      </c>
      <c r="H240" s="152" t="s">
        <v>1498</v>
      </c>
      <c r="I240" s="151" t="b">
        <f t="shared" si="9"/>
        <v>1</v>
      </c>
      <c r="J240" s="151" t="b">
        <f t="shared" si="9"/>
        <v>1</v>
      </c>
      <c r="K240" s="151" t="b">
        <f t="shared" si="9"/>
        <v>0</v>
      </c>
      <c r="L240" s="151" t="b">
        <f t="shared" si="8"/>
        <v>0</v>
      </c>
      <c r="M240" s="151" t="s">
        <v>1424</v>
      </c>
    </row>
    <row r="241" spans="1:13" ht="51">
      <c r="A241" s="152" t="s">
        <v>938</v>
      </c>
      <c r="B241" s="152" t="s">
        <v>820</v>
      </c>
      <c r="C241" s="152" t="s">
        <v>939</v>
      </c>
      <c r="D241" s="152" t="s">
        <v>940</v>
      </c>
      <c r="E241" s="152" t="s">
        <v>938</v>
      </c>
      <c r="F241" s="152" t="s">
        <v>820</v>
      </c>
      <c r="G241" s="152" t="s">
        <v>939</v>
      </c>
      <c r="H241" s="152" t="s">
        <v>940</v>
      </c>
      <c r="I241" s="151" t="b">
        <f t="shared" si="9"/>
        <v>1</v>
      </c>
      <c r="J241" s="151" t="b">
        <f t="shared" si="9"/>
        <v>1</v>
      </c>
      <c r="K241" s="151" t="b">
        <f t="shared" si="9"/>
        <v>1</v>
      </c>
      <c r="L241" s="151" t="b">
        <f t="shared" si="8"/>
        <v>1</v>
      </c>
    </row>
    <row r="242" spans="1:13" ht="68">
      <c r="A242" s="152" t="s">
        <v>942</v>
      </c>
      <c r="B242" s="152" t="s">
        <v>820</v>
      </c>
      <c r="C242" s="152" t="s">
        <v>943</v>
      </c>
      <c r="D242" s="152" t="s">
        <v>944</v>
      </c>
      <c r="E242" s="152" t="s">
        <v>942</v>
      </c>
      <c r="F242" s="152" t="s">
        <v>820</v>
      </c>
      <c r="G242" s="152" t="s">
        <v>943</v>
      </c>
      <c r="H242" s="152" t="s">
        <v>944</v>
      </c>
      <c r="I242" s="151" t="b">
        <f t="shared" si="9"/>
        <v>1</v>
      </c>
      <c r="J242" s="151" t="b">
        <f t="shared" si="9"/>
        <v>1</v>
      </c>
      <c r="K242" s="151" t="b">
        <f t="shared" si="9"/>
        <v>1</v>
      </c>
      <c r="L242" s="151" t="b">
        <f t="shared" si="8"/>
        <v>1</v>
      </c>
    </row>
    <row r="243" spans="1:13" ht="68">
      <c r="A243" s="152" t="s">
        <v>946</v>
      </c>
      <c r="B243" s="152" t="s">
        <v>820</v>
      </c>
      <c r="C243" s="152" t="s">
        <v>947</v>
      </c>
      <c r="D243" s="152" t="s">
        <v>948</v>
      </c>
      <c r="E243" s="152" t="s">
        <v>946</v>
      </c>
      <c r="F243" s="152" t="s">
        <v>820</v>
      </c>
      <c r="G243" s="152" t="s">
        <v>947</v>
      </c>
      <c r="H243" s="152" t="s">
        <v>948</v>
      </c>
      <c r="I243" s="151" t="b">
        <f t="shared" si="9"/>
        <v>1</v>
      </c>
      <c r="J243" s="151" t="b">
        <f t="shared" si="9"/>
        <v>1</v>
      </c>
      <c r="K243" s="151" t="b">
        <f t="shared" si="9"/>
        <v>1</v>
      </c>
      <c r="L243" s="151" t="b">
        <f t="shared" si="8"/>
        <v>1</v>
      </c>
    </row>
    <row r="244" spans="1:13" ht="17">
      <c r="A244" s="152" t="s">
        <v>950</v>
      </c>
      <c r="B244" s="152" t="s">
        <v>820</v>
      </c>
      <c r="C244" s="152" t="s">
        <v>951</v>
      </c>
      <c r="D244" s="152" t="s">
        <v>952</v>
      </c>
      <c r="E244" s="152" t="s">
        <v>950</v>
      </c>
      <c r="F244" s="152" t="s">
        <v>820</v>
      </c>
      <c r="G244" s="152" t="s">
        <v>951</v>
      </c>
      <c r="H244" s="152" t="s">
        <v>952</v>
      </c>
      <c r="I244" s="151" t="b">
        <f t="shared" si="9"/>
        <v>1</v>
      </c>
      <c r="J244" s="151" t="b">
        <f t="shared" si="9"/>
        <v>1</v>
      </c>
      <c r="K244" s="151" t="b">
        <f t="shared" si="9"/>
        <v>1</v>
      </c>
      <c r="L244" s="151" t="b">
        <f t="shared" si="8"/>
        <v>1</v>
      </c>
    </row>
    <row r="245" spans="1:13" ht="51">
      <c r="A245" s="152" t="s">
        <v>954</v>
      </c>
      <c r="B245" s="152" t="s">
        <v>820</v>
      </c>
      <c r="C245" s="152" t="s">
        <v>955</v>
      </c>
      <c r="D245" s="152" t="s">
        <v>956</v>
      </c>
      <c r="E245" s="152" t="s">
        <v>954</v>
      </c>
      <c r="F245" s="152" t="s">
        <v>820</v>
      </c>
      <c r="G245" s="152" t="s">
        <v>955</v>
      </c>
      <c r="H245" s="152" t="s">
        <v>956</v>
      </c>
      <c r="I245" s="151" t="b">
        <f t="shared" si="9"/>
        <v>1</v>
      </c>
      <c r="J245" s="151" t="b">
        <f t="shared" si="9"/>
        <v>1</v>
      </c>
      <c r="K245" s="151" t="b">
        <f t="shared" si="9"/>
        <v>1</v>
      </c>
      <c r="L245" s="151" t="b">
        <f t="shared" si="8"/>
        <v>1</v>
      </c>
    </row>
    <row r="246" spans="1:13" ht="51">
      <c r="A246" s="152" t="s">
        <v>957</v>
      </c>
      <c r="B246" s="152" t="s">
        <v>820</v>
      </c>
      <c r="C246" s="152" t="s">
        <v>958</v>
      </c>
      <c r="D246" s="152" t="s">
        <v>1500</v>
      </c>
      <c r="E246" s="152" t="s">
        <v>957</v>
      </c>
      <c r="F246" s="152" t="s">
        <v>820</v>
      </c>
      <c r="G246" s="152" t="s">
        <v>1499</v>
      </c>
      <c r="H246" s="152" t="s">
        <v>1500</v>
      </c>
      <c r="I246" s="151" t="b">
        <f t="shared" si="9"/>
        <v>1</v>
      </c>
      <c r="J246" s="151" t="b">
        <f t="shared" si="9"/>
        <v>1</v>
      </c>
      <c r="K246" s="151" t="b">
        <f t="shared" si="9"/>
        <v>0</v>
      </c>
      <c r="L246" s="151" t="b">
        <f t="shared" si="8"/>
        <v>1</v>
      </c>
    </row>
    <row r="247" spans="1:13" ht="51">
      <c r="A247" s="152" t="s">
        <v>961</v>
      </c>
      <c r="B247" s="152" t="s">
        <v>820</v>
      </c>
      <c r="C247" s="152" t="s">
        <v>962</v>
      </c>
      <c r="D247" s="152" t="s">
        <v>963</v>
      </c>
      <c r="E247" s="152" t="s">
        <v>961</v>
      </c>
      <c r="F247" s="152" t="s">
        <v>820</v>
      </c>
      <c r="G247" s="152" t="s">
        <v>962</v>
      </c>
      <c r="H247" s="152" t="s">
        <v>963</v>
      </c>
      <c r="I247" s="151" t="b">
        <f t="shared" si="9"/>
        <v>1</v>
      </c>
      <c r="J247" s="151" t="b">
        <f t="shared" si="9"/>
        <v>1</v>
      </c>
      <c r="K247" s="151" t="b">
        <f t="shared" si="9"/>
        <v>1</v>
      </c>
      <c r="L247" s="151" t="b">
        <f t="shared" si="8"/>
        <v>1</v>
      </c>
    </row>
    <row r="248" spans="1:13" ht="34">
      <c r="A248" s="152" t="s">
        <v>964</v>
      </c>
      <c r="B248" s="152" t="s">
        <v>820</v>
      </c>
      <c r="C248" s="152" t="s">
        <v>965</v>
      </c>
      <c r="D248" s="152" t="s">
        <v>966</v>
      </c>
      <c r="E248" s="152" t="s">
        <v>964</v>
      </c>
      <c r="F248" s="152" t="s">
        <v>820</v>
      </c>
      <c r="G248" s="152" t="s">
        <v>965</v>
      </c>
      <c r="H248" s="152" t="s">
        <v>966</v>
      </c>
      <c r="I248" s="151" t="b">
        <f t="shared" ref="I248:L290" si="10">EXACT(A248,E248)</f>
        <v>1</v>
      </c>
      <c r="J248" s="151" t="b">
        <f t="shared" si="10"/>
        <v>1</v>
      </c>
      <c r="K248" s="151" t="b">
        <f t="shared" si="10"/>
        <v>1</v>
      </c>
      <c r="L248" s="151" t="b">
        <f t="shared" si="8"/>
        <v>1</v>
      </c>
    </row>
    <row r="249" spans="1:13" ht="68">
      <c r="A249" s="152" t="s">
        <v>968</v>
      </c>
      <c r="B249" s="152" t="s">
        <v>820</v>
      </c>
      <c r="C249" s="152" t="s">
        <v>969</v>
      </c>
      <c r="D249" s="152" t="s">
        <v>970</v>
      </c>
      <c r="E249" s="152" t="s">
        <v>968</v>
      </c>
      <c r="F249" s="152" t="s">
        <v>820</v>
      </c>
      <c r="G249" s="152" t="s">
        <v>969</v>
      </c>
      <c r="H249" s="152" t="s">
        <v>970</v>
      </c>
      <c r="I249" s="151" t="b">
        <f t="shared" si="10"/>
        <v>1</v>
      </c>
      <c r="J249" s="151" t="b">
        <f t="shared" si="10"/>
        <v>1</v>
      </c>
      <c r="K249" s="151" t="b">
        <f t="shared" si="10"/>
        <v>1</v>
      </c>
      <c r="L249" s="151" t="b">
        <f t="shared" si="8"/>
        <v>1</v>
      </c>
    </row>
    <row r="250" spans="1:13" ht="17">
      <c r="A250" s="152" t="s">
        <v>971</v>
      </c>
      <c r="B250" s="152" t="s">
        <v>820</v>
      </c>
      <c r="C250" s="152" t="s">
        <v>972</v>
      </c>
      <c r="D250" s="152" t="s">
        <v>973</v>
      </c>
      <c r="E250" s="152" t="s">
        <v>971</v>
      </c>
      <c r="F250" s="152" t="s">
        <v>820</v>
      </c>
      <c r="G250" s="152" t="s">
        <v>972</v>
      </c>
      <c r="H250" s="152" t="s">
        <v>973</v>
      </c>
      <c r="I250" s="151" t="b">
        <f t="shared" si="10"/>
        <v>1</v>
      </c>
      <c r="J250" s="151" t="b">
        <f t="shared" si="10"/>
        <v>1</v>
      </c>
      <c r="K250" s="151" t="b">
        <f t="shared" si="10"/>
        <v>1</v>
      </c>
      <c r="L250" s="151" t="b">
        <f t="shared" si="8"/>
        <v>1</v>
      </c>
    </row>
    <row r="251" spans="1:13" ht="34">
      <c r="A251" s="152" t="s">
        <v>974</v>
      </c>
      <c r="B251" s="152" t="s">
        <v>820</v>
      </c>
      <c r="C251" s="152" t="s">
        <v>975</v>
      </c>
      <c r="D251" s="152" t="s">
        <v>976</v>
      </c>
      <c r="E251" s="152" t="s">
        <v>974</v>
      </c>
      <c r="F251" s="152" t="s">
        <v>820</v>
      </c>
      <c r="G251" s="152" t="s">
        <v>975</v>
      </c>
      <c r="H251" s="152" t="s">
        <v>976</v>
      </c>
      <c r="I251" s="151" t="b">
        <f t="shared" si="10"/>
        <v>1</v>
      </c>
      <c r="J251" s="151" t="b">
        <f t="shared" si="10"/>
        <v>1</v>
      </c>
      <c r="K251" s="151" t="b">
        <f t="shared" si="10"/>
        <v>1</v>
      </c>
      <c r="L251" s="151" t="b">
        <f t="shared" si="8"/>
        <v>1</v>
      </c>
    </row>
    <row r="252" spans="1:13" ht="51">
      <c r="A252" s="152" t="s">
        <v>977</v>
      </c>
      <c r="B252" s="152" t="s">
        <v>820</v>
      </c>
      <c r="C252" s="152" t="s">
        <v>978</v>
      </c>
      <c r="D252" s="152" t="s">
        <v>979</v>
      </c>
      <c r="E252" s="152" t="s">
        <v>977</v>
      </c>
      <c r="F252" s="152" t="s">
        <v>820</v>
      </c>
      <c r="G252" s="152" t="s">
        <v>1501</v>
      </c>
      <c r="H252" s="152" t="s">
        <v>1502</v>
      </c>
      <c r="I252" s="151" t="b">
        <f t="shared" si="10"/>
        <v>1</v>
      </c>
      <c r="J252" s="151" t="b">
        <f t="shared" si="10"/>
        <v>1</v>
      </c>
      <c r="K252" s="151" t="b">
        <f t="shared" si="10"/>
        <v>0</v>
      </c>
      <c r="L252" s="151" t="b">
        <f t="shared" si="8"/>
        <v>0</v>
      </c>
      <c r="M252" s="151" t="s">
        <v>1424</v>
      </c>
    </row>
    <row r="253" spans="1:13" ht="34">
      <c r="A253" s="152" t="s">
        <v>982</v>
      </c>
      <c r="B253" s="152" t="s">
        <v>820</v>
      </c>
      <c r="C253" s="152" t="s">
        <v>983</v>
      </c>
      <c r="D253" s="152" t="s">
        <v>984</v>
      </c>
      <c r="E253" s="152" t="s">
        <v>982</v>
      </c>
      <c r="F253" s="152" t="s">
        <v>820</v>
      </c>
      <c r="G253" s="152" t="s">
        <v>983</v>
      </c>
      <c r="H253" s="152" t="s">
        <v>984</v>
      </c>
      <c r="I253" s="151" t="b">
        <f t="shared" si="10"/>
        <v>1</v>
      </c>
      <c r="J253" s="151" t="b">
        <f t="shared" si="10"/>
        <v>1</v>
      </c>
      <c r="K253" s="151" t="b">
        <f t="shared" si="10"/>
        <v>1</v>
      </c>
      <c r="L253" s="151" t="b">
        <f t="shared" si="8"/>
        <v>1</v>
      </c>
    </row>
    <row r="254" spans="1:13" ht="34">
      <c r="A254" s="152" t="s">
        <v>986</v>
      </c>
      <c r="B254" s="152" t="s">
        <v>820</v>
      </c>
      <c r="C254" s="152" t="s">
        <v>987</v>
      </c>
      <c r="D254" s="152" t="s">
        <v>988</v>
      </c>
      <c r="E254" s="152" t="s">
        <v>986</v>
      </c>
      <c r="F254" s="152" t="s">
        <v>820</v>
      </c>
      <c r="G254" s="152" t="s">
        <v>987</v>
      </c>
      <c r="H254" s="152" t="s">
        <v>988</v>
      </c>
      <c r="I254" s="151" t="b">
        <f t="shared" si="10"/>
        <v>1</v>
      </c>
      <c r="J254" s="151" t="b">
        <f t="shared" si="10"/>
        <v>1</v>
      </c>
      <c r="K254" s="151" t="b">
        <f t="shared" si="10"/>
        <v>1</v>
      </c>
      <c r="L254" s="151" t="b">
        <f t="shared" si="8"/>
        <v>1</v>
      </c>
    </row>
    <row r="255" spans="1:13" ht="17">
      <c r="A255" s="152" t="s">
        <v>990</v>
      </c>
      <c r="B255" s="152" t="s">
        <v>820</v>
      </c>
      <c r="C255" s="152" t="s">
        <v>991</v>
      </c>
      <c r="D255" s="152" t="s">
        <v>992</v>
      </c>
      <c r="E255" s="152" t="s">
        <v>990</v>
      </c>
      <c r="F255" s="152" t="s">
        <v>820</v>
      </c>
      <c r="G255" s="152" t="s">
        <v>991</v>
      </c>
      <c r="H255" s="152" t="s">
        <v>992</v>
      </c>
      <c r="I255" s="151" t="b">
        <f t="shared" si="10"/>
        <v>1</v>
      </c>
      <c r="J255" s="151" t="b">
        <f t="shared" si="10"/>
        <v>1</v>
      </c>
      <c r="K255" s="151" t="b">
        <f t="shared" si="10"/>
        <v>1</v>
      </c>
      <c r="L255" s="151" t="b">
        <f t="shared" si="8"/>
        <v>1</v>
      </c>
    </row>
    <row r="256" spans="1:13" ht="34">
      <c r="A256" s="152" t="s">
        <v>993</v>
      </c>
      <c r="B256" s="152" t="s">
        <v>66</v>
      </c>
      <c r="C256" s="152" t="s">
        <v>994</v>
      </c>
      <c r="D256" s="152" t="s">
        <v>995</v>
      </c>
      <c r="E256" s="152" t="s">
        <v>993</v>
      </c>
      <c r="F256" s="152" t="s">
        <v>66</v>
      </c>
      <c r="G256" s="152" t="s">
        <v>994</v>
      </c>
      <c r="H256" s="152" t="s">
        <v>995</v>
      </c>
      <c r="I256" s="151" t="b">
        <f t="shared" si="10"/>
        <v>1</v>
      </c>
      <c r="J256" s="151" t="b">
        <f t="shared" si="10"/>
        <v>1</v>
      </c>
      <c r="K256" s="151" t="b">
        <f t="shared" si="10"/>
        <v>1</v>
      </c>
      <c r="L256" s="151" t="b">
        <f t="shared" si="8"/>
        <v>1</v>
      </c>
    </row>
    <row r="257" spans="1:13" ht="68">
      <c r="A257" s="152" t="s">
        <v>997</v>
      </c>
      <c r="B257" s="152" t="s">
        <v>66</v>
      </c>
      <c r="C257" s="152" t="s">
        <v>998</v>
      </c>
      <c r="D257" s="152" t="s">
        <v>999</v>
      </c>
      <c r="E257" s="152" t="s">
        <v>997</v>
      </c>
      <c r="F257" s="152" t="s">
        <v>66</v>
      </c>
      <c r="G257" s="152" t="s">
        <v>998</v>
      </c>
      <c r="H257" s="152" t="s">
        <v>999</v>
      </c>
      <c r="I257" s="151" t="b">
        <f t="shared" si="10"/>
        <v>1</v>
      </c>
      <c r="J257" s="151" t="b">
        <f t="shared" si="10"/>
        <v>1</v>
      </c>
      <c r="K257" s="151" t="b">
        <f t="shared" si="10"/>
        <v>1</v>
      </c>
      <c r="L257" s="151" t="b">
        <f t="shared" si="8"/>
        <v>1</v>
      </c>
    </row>
    <row r="258" spans="1:13" ht="51">
      <c r="A258" s="152" t="s">
        <v>1001</v>
      </c>
      <c r="B258" s="152" t="s">
        <v>66</v>
      </c>
      <c r="C258" s="152" t="s">
        <v>1002</v>
      </c>
      <c r="D258" s="152" t="s">
        <v>1003</v>
      </c>
      <c r="E258" s="152" t="s">
        <v>1001</v>
      </c>
      <c r="F258" s="152" t="s">
        <v>66</v>
      </c>
      <c r="G258" s="152" t="s">
        <v>1002</v>
      </c>
      <c r="H258" s="152" t="s">
        <v>1003</v>
      </c>
      <c r="I258" s="151" t="b">
        <f t="shared" si="10"/>
        <v>1</v>
      </c>
      <c r="J258" s="151" t="b">
        <f t="shared" si="10"/>
        <v>1</v>
      </c>
      <c r="K258" s="151" t="b">
        <f t="shared" si="10"/>
        <v>1</v>
      </c>
      <c r="L258" s="151" t="b">
        <f t="shared" si="8"/>
        <v>1</v>
      </c>
    </row>
    <row r="259" spans="1:13" ht="34">
      <c r="A259" s="152" t="s">
        <v>1004</v>
      </c>
      <c r="B259" s="152" t="s">
        <v>66</v>
      </c>
      <c r="C259" s="152" t="s">
        <v>1005</v>
      </c>
      <c r="D259" s="152" t="s">
        <v>67</v>
      </c>
      <c r="E259" s="152" t="s">
        <v>1004</v>
      </c>
      <c r="F259" s="152" t="s">
        <v>66</v>
      </c>
      <c r="G259" s="152" t="s">
        <v>1005</v>
      </c>
      <c r="H259" s="152" t="s">
        <v>67</v>
      </c>
      <c r="I259" s="151" t="b">
        <f t="shared" si="10"/>
        <v>1</v>
      </c>
      <c r="J259" s="151" t="b">
        <f t="shared" si="10"/>
        <v>1</v>
      </c>
      <c r="K259" s="151" t="b">
        <f t="shared" si="10"/>
        <v>1</v>
      </c>
      <c r="L259" s="151" t="b">
        <f t="shared" si="8"/>
        <v>1</v>
      </c>
    </row>
    <row r="260" spans="1:13" ht="68">
      <c r="A260" s="152" t="s">
        <v>1007</v>
      </c>
      <c r="B260" s="152" t="s">
        <v>66</v>
      </c>
      <c r="C260" s="152" t="s">
        <v>1008</v>
      </c>
      <c r="D260" s="152" t="s">
        <v>1009</v>
      </c>
      <c r="E260" s="152" t="s">
        <v>1007</v>
      </c>
      <c r="F260" s="152" t="s">
        <v>66</v>
      </c>
      <c r="G260" s="152" t="s">
        <v>1008</v>
      </c>
      <c r="H260" s="152" t="s">
        <v>1009</v>
      </c>
      <c r="I260" s="151" t="b">
        <f t="shared" si="10"/>
        <v>1</v>
      </c>
      <c r="J260" s="151" t="b">
        <f t="shared" si="10"/>
        <v>1</v>
      </c>
      <c r="K260" s="151" t="b">
        <f t="shared" si="10"/>
        <v>1</v>
      </c>
      <c r="L260" s="151" t="b">
        <f t="shared" si="8"/>
        <v>1</v>
      </c>
    </row>
    <row r="261" spans="1:13" ht="68">
      <c r="A261" s="152" t="s">
        <v>1011</v>
      </c>
      <c r="B261" s="152" t="s">
        <v>66</v>
      </c>
      <c r="C261" s="152" t="s">
        <v>1012</v>
      </c>
      <c r="D261" s="152" t="s">
        <v>1013</v>
      </c>
      <c r="E261" s="152" t="s">
        <v>1011</v>
      </c>
      <c r="F261" s="152" t="s">
        <v>66</v>
      </c>
      <c r="G261" s="152" t="s">
        <v>1012</v>
      </c>
      <c r="H261" s="152" t="s">
        <v>1013</v>
      </c>
      <c r="I261" s="151" t="b">
        <f t="shared" si="10"/>
        <v>1</v>
      </c>
      <c r="J261" s="151" t="b">
        <f t="shared" si="10"/>
        <v>1</v>
      </c>
      <c r="K261" s="151" t="b">
        <f t="shared" si="10"/>
        <v>1</v>
      </c>
      <c r="L261" s="151" t="b">
        <f t="shared" si="8"/>
        <v>1</v>
      </c>
    </row>
    <row r="262" spans="1:13" ht="34">
      <c r="A262" s="152" t="s">
        <v>1014</v>
      </c>
      <c r="B262" s="152" t="s">
        <v>66</v>
      </c>
      <c r="C262" s="152" t="s">
        <v>1015</v>
      </c>
      <c r="D262" s="152" t="s">
        <v>1016</v>
      </c>
      <c r="E262" s="152" t="s">
        <v>1014</v>
      </c>
      <c r="F262" s="152" t="s">
        <v>66</v>
      </c>
      <c r="G262" s="152" t="s">
        <v>1015</v>
      </c>
      <c r="H262" s="152" t="s">
        <v>1016</v>
      </c>
      <c r="I262" s="151" t="b">
        <f t="shared" si="10"/>
        <v>1</v>
      </c>
      <c r="J262" s="151" t="b">
        <f t="shared" si="10"/>
        <v>1</v>
      </c>
      <c r="K262" s="151" t="b">
        <f t="shared" si="10"/>
        <v>1</v>
      </c>
      <c r="L262" s="151" t="b">
        <f t="shared" si="8"/>
        <v>1</v>
      </c>
    </row>
    <row r="263" spans="1:13" ht="34">
      <c r="A263" s="152" t="s">
        <v>1017</v>
      </c>
      <c r="B263" s="152" t="s">
        <v>66</v>
      </c>
      <c r="C263" s="152" t="s">
        <v>1018</v>
      </c>
      <c r="D263" s="152" t="s">
        <v>1019</v>
      </c>
      <c r="E263" s="152" t="s">
        <v>1017</v>
      </c>
      <c r="F263" s="152" t="s">
        <v>66</v>
      </c>
      <c r="G263" s="152" t="s">
        <v>1018</v>
      </c>
      <c r="H263" s="152" t="s">
        <v>1019</v>
      </c>
      <c r="I263" s="151" t="b">
        <f t="shared" si="10"/>
        <v>1</v>
      </c>
      <c r="J263" s="151" t="b">
        <f t="shared" si="10"/>
        <v>1</v>
      </c>
      <c r="K263" s="151" t="b">
        <f t="shared" si="10"/>
        <v>1</v>
      </c>
      <c r="L263" s="151" t="b">
        <f t="shared" si="8"/>
        <v>1</v>
      </c>
    </row>
    <row r="264" spans="1:13" ht="51">
      <c r="A264" s="152" t="s">
        <v>1020</v>
      </c>
      <c r="B264" s="152" t="s">
        <v>66</v>
      </c>
      <c r="C264" s="152" t="s">
        <v>1021</v>
      </c>
      <c r="D264" s="152" t="s">
        <v>1022</v>
      </c>
      <c r="E264" s="152" t="s">
        <v>1020</v>
      </c>
      <c r="F264" s="152" t="s">
        <v>66</v>
      </c>
      <c r="G264" s="152" t="s">
        <v>1503</v>
      </c>
      <c r="H264" s="152" t="s">
        <v>1504</v>
      </c>
      <c r="I264" s="151" t="b">
        <f t="shared" si="10"/>
        <v>1</v>
      </c>
      <c r="J264" s="151" t="b">
        <f t="shared" si="10"/>
        <v>1</v>
      </c>
      <c r="K264" s="151" t="b">
        <f t="shared" si="10"/>
        <v>0</v>
      </c>
      <c r="L264" s="151" t="b">
        <f t="shared" si="8"/>
        <v>0</v>
      </c>
      <c r="M264" s="151" t="s">
        <v>1424</v>
      </c>
    </row>
    <row r="265" spans="1:13" ht="34">
      <c r="A265" s="152" t="s">
        <v>1023</v>
      </c>
      <c r="B265" s="152" t="s">
        <v>66</v>
      </c>
      <c r="C265" s="152" t="s">
        <v>1505</v>
      </c>
      <c r="D265" s="152" t="s">
        <v>1025</v>
      </c>
      <c r="E265" s="152" t="s">
        <v>1023</v>
      </c>
      <c r="F265" s="152" t="s">
        <v>66</v>
      </c>
      <c r="G265" s="152" t="s">
        <v>1505</v>
      </c>
      <c r="H265" s="152" t="s">
        <v>1025</v>
      </c>
      <c r="I265" s="151" t="b">
        <f t="shared" si="10"/>
        <v>1</v>
      </c>
      <c r="J265" s="151" t="b">
        <f t="shared" si="10"/>
        <v>1</v>
      </c>
      <c r="K265" s="151" t="b">
        <f t="shared" si="10"/>
        <v>1</v>
      </c>
      <c r="L265" s="151" t="b">
        <f t="shared" si="8"/>
        <v>1</v>
      </c>
    </row>
    <row r="266" spans="1:13" ht="34">
      <c r="A266" s="152" t="s">
        <v>1026</v>
      </c>
      <c r="B266" s="152" t="s">
        <v>66</v>
      </c>
      <c r="C266" s="152" t="s">
        <v>1506</v>
      </c>
      <c r="D266" s="152" t="s">
        <v>1028</v>
      </c>
      <c r="E266" s="152" t="s">
        <v>1026</v>
      </c>
      <c r="F266" s="152" t="s">
        <v>66</v>
      </c>
      <c r="G266" s="152" t="s">
        <v>1506</v>
      </c>
      <c r="H266" s="152" t="s">
        <v>1028</v>
      </c>
      <c r="I266" s="151" t="b">
        <f t="shared" si="10"/>
        <v>1</v>
      </c>
      <c r="J266" s="151" t="b">
        <f t="shared" si="10"/>
        <v>1</v>
      </c>
      <c r="K266" s="151" t="b">
        <f t="shared" si="10"/>
        <v>1</v>
      </c>
      <c r="L266" s="151" t="b">
        <f t="shared" si="8"/>
        <v>1</v>
      </c>
    </row>
    <row r="267" spans="1:13" ht="51">
      <c r="A267" s="152" t="s">
        <v>1029</v>
      </c>
      <c r="B267" s="152" t="s">
        <v>66</v>
      </c>
      <c r="C267" s="152" t="s">
        <v>1507</v>
      </c>
      <c r="D267" s="152" t="s">
        <v>1031</v>
      </c>
      <c r="E267" s="152" t="s">
        <v>1029</v>
      </c>
      <c r="F267" s="152" t="s">
        <v>66</v>
      </c>
      <c r="G267" s="152" t="s">
        <v>1507</v>
      </c>
      <c r="H267" s="152" t="s">
        <v>1031</v>
      </c>
      <c r="I267" s="151" t="b">
        <f t="shared" si="10"/>
        <v>1</v>
      </c>
      <c r="J267" s="151" t="b">
        <f t="shared" si="10"/>
        <v>1</v>
      </c>
      <c r="K267" s="151" t="b">
        <f t="shared" si="10"/>
        <v>1</v>
      </c>
      <c r="L267" s="151" t="b">
        <f t="shared" si="8"/>
        <v>1</v>
      </c>
    </row>
    <row r="268" spans="1:13" ht="51">
      <c r="A268" s="152" t="s">
        <v>1032</v>
      </c>
      <c r="B268" s="152" t="s">
        <v>66</v>
      </c>
      <c r="C268" s="152" t="s">
        <v>1508</v>
      </c>
      <c r="D268" s="152" t="s">
        <v>1034</v>
      </c>
      <c r="E268" s="152" t="s">
        <v>1032</v>
      </c>
      <c r="F268" s="152" t="s">
        <v>66</v>
      </c>
      <c r="G268" s="152" t="s">
        <v>1508</v>
      </c>
      <c r="H268" s="152" t="s">
        <v>1034</v>
      </c>
      <c r="I268" s="151" t="b">
        <f t="shared" si="10"/>
        <v>1</v>
      </c>
      <c r="J268" s="151" t="b">
        <f t="shared" si="10"/>
        <v>1</v>
      </c>
      <c r="K268" s="151" t="b">
        <f t="shared" si="10"/>
        <v>1</v>
      </c>
      <c r="L268" s="151" t="b">
        <f t="shared" si="8"/>
        <v>1</v>
      </c>
    </row>
    <row r="269" spans="1:13" ht="51">
      <c r="A269" s="152" t="s">
        <v>1035</v>
      </c>
      <c r="B269" s="152" t="s">
        <v>66</v>
      </c>
      <c r="C269" s="152" t="s">
        <v>1036</v>
      </c>
      <c r="D269" s="152" t="s">
        <v>1037</v>
      </c>
      <c r="E269" s="152" t="s">
        <v>1035</v>
      </c>
      <c r="F269" s="152" t="s">
        <v>66</v>
      </c>
      <c r="G269" s="152" t="s">
        <v>1036</v>
      </c>
      <c r="H269" s="152" t="s">
        <v>1037</v>
      </c>
      <c r="I269" s="151" t="b">
        <f t="shared" si="10"/>
        <v>1</v>
      </c>
      <c r="J269" s="151" t="b">
        <f t="shared" si="10"/>
        <v>1</v>
      </c>
      <c r="K269" s="151" t="b">
        <f t="shared" si="10"/>
        <v>1</v>
      </c>
      <c r="L269" s="151" t="b">
        <f t="shared" si="8"/>
        <v>1</v>
      </c>
    </row>
    <row r="270" spans="1:13" ht="34">
      <c r="A270" s="152" t="s">
        <v>1038</v>
      </c>
      <c r="B270" s="152" t="s">
        <v>66</v>
      </c>
      <c r="C270" s="152" t="s">
        <v>1039</v>
      </c>
      <c r="D270" s="152" t="s">
        <v>1040</v>
      </c>
      <c r="E270" s="152" t="s">
        <v>1038</v>
      </c>
      <c r="F270" s="152" t="s">
        <v>66</v>
      </c>
      <c r="G270" s="152" t="s">
        <v>1039</v>
      </c>
      <c r="H270" s="152" t="s">
        <v>1040</v>
      </c>
      <c r="I270" s="151" t="b">
        <f t="shared" si="10"/>
        <v>1</v>
      </c>
      <c r="J270" s="151" t="b">
        <f t="shared" si="10"/>
        <v>1</v>
      </c>
      <c r="K270" s="151" t="b">
        <f t="shared" si="10"/>
        <v>1</v>
      </c>
      <c r="L270" s="151" t="b">
        <f t="shared" si="8"/>
        <v>1</v>
      </c>
    </row>
    <row r="271" spans="1:13" ht="34">
      <c r="A271" s="152" t="s">
        <v>1042</v>
      </c>
      <c r="B271" s="152" t="s">
        <v>66</v>
      </c>
      <c r="C271" s="152" t="s">
        <v>1043</v>
      </c>
      <c r="D271" s="152" t="s">
        <v>1044</v>
      </c>
      <c r="E271" s="152" t="s">
        <v>1042</v>
      </c>
      <c r="F271" s="152" t="s">
        <v>66</v>
      </c>
      <c r="G271" s="152" t="s">
        <v>1043</v>
      </c>
      <c r="H271" s="152" t="s">
        <v>1044</v>
      </c>
      <c r="I271" s="151" t="b">
        <f t="shared" si="10"/>
        <v>1</v>
      </c>
      <c r="J271" s="151" t="b">
        <f t="shared" si="10"/>
        <v>1</v>
      </c>
      <c r="K271" s="151" t="b">
        <f t="shared" si="10"/>
        <v>1</v>
      </c>
      <c r="L271" s="151" t="b">
        <f t="shared" si="8"/>
        <v>1</v>
      </c>
    </row>
    <row r="272" spans="1:13" ht="34">
      <c r="A272" s="152" t="s">
        <v>1046</v>
      </c>
      <c r="B272" s="152" t="s">
        <v>66</v>
      </c>
      <c r="C272" s="152" t="s">
        <v>1047</v>
      </c>
      <c r="D272" s="152" t="s">
        <v>1048</v>
      </c>
      <c r="E272" s="152" t="s">
        <v>1046</v>
      </c>
      <c r="F272" s="152" t="s">
        <v>66</v>
      </c>
      <c r="G272" s="152" t="s">
        <v>1047</v>
      </c>
      <c r="H272" s="152" t="s">
        <v>1048</v>
      </c>
      <c r="I272" s="151" t="b">
        <f t="shared" si="10"/>
        <v>1</v>
      </c>
      <c r="J272" s="151" t="b">
        <f t="shared" si="10"/>
        <v>1</v>
      </c>
      <c r="K272" s="151" t="b">
        <f t="shared" si="10"/>
        <v>1</v>
      </c>
      <c r="L272" s="151" t="b">
        <f t="shared" si="8"/>
        <v>1</v>
      </c>
    </row>
    <row r="273" spans="1:13" ht="34">
      <c r="A273" s="152" t="s">
        <v>1050</v>
      </c>
      <c r="B273" s="152" t="s">
        <v>66</v>
      </c>
      <c r="C273" s="152" t="s">
        <v>1051</v>
      </c>
      <c r="D273" s="152" t="s">
        <v>1052</v>
      </c>
      <c r="E273" s="152" t="s">
        <v>1050</v>
      </c>
      <c r="F273" s="152" t="s">
        <v>66</v>
      </c>
      <c r="G273" s="152" t="s">
        <v>1051</v>
      </c>
      <c r="H273" s="152" t="s">
        <v>1052</v>
      </c>
      <c r="I273" s="151" t="b">
        <f t="shared" si="10"/>
        <v>1</v>
      </c>
      <c r="J273" s="151" t="b">
        <f t="shared" si="10"/>
        <v>1</v>
      </c>
      <c r="K273" s="151" t="b">
        <f t="shared" si="10"/>
        <v>1</v>
      </c>
      <c r="L273" s="151" t="b">
        <f t="shared" si="8"/>
        <v>1</v>
      </c>
    </row>
    <row r="274" spans="1:13" ht="51">
      <c r="A274" s="152" t="s">
        <v>1053</v>
      </c>
      <c r="B274" s="152" t="s">
        <v>1054</v>
      </c>
      <c r="C274" s="152" t="s">
        <v>1055</v>
      </c>
      <c r="D274" s="152" t="s">
        <v>1056</v>
      </c>
      <c r="E274" s="152" t="s">
        <v>1053</v>
      </c>
      <c r="F274" s="152" t="s">
        <v>1054</v>
      </c>
      <c r="G274" s="152" t="s">
        <v>1055</v>
      </c>
      <c r="H274" s="152" t="s">
        <v>1056</v>
      </c>
      <c r="I274" s="151" t="b">
        <f t="shared" si="10"/>
        <v>1</v>
      </c>
      <c r="J274" s="151" t="b">
        <f t="shared" si="10"/>
        <v>1</v>
      </c>
      <c r="K274" s="151" t="b">
        <f t="shared" si="10"/>
        <v>1</v>
      </c>
      <c r="L274" s="151" t="b">
        <f t="shared" si="8"/>
        <v>1</v>
      </c>
    </row>
    <row r="275" spans="1:13" ht="51">
      <c r="A275" s="152" t="s">
        <v>1058</v>
      </c>
      <c r="B275" s="152" t="s">
        <v>1054</v>
      </c>
      <c r="C275" s="152" t="s">
        <v>1059</v>
      </c>
      <c r="D275" s="152" t="s">
        <v>1060</v>
      </c>
      <c r="E275" s="152" t="s">
        <v>1058</v>
      </c>
      <c r="F275" s="152" t="s">
        <v>1054</v>
      </c>
      <c r="G275" s="152" t="s">
        <v>1059</v>
      </c>
      <c r="H275" s="152" t="s">
        <v>1060</v>
      </c>
      <c r="I275" s="151" t="b">
        <f t="shared" si="10"/>
        <v>1</v>
      </c>
      <c r="J275" s="151" t="b">
        <f t="shared" si="10"/>
        <v>1</v>
      </c>
      <c r="K275" s="151" t="b">
        <f t="shared" si="10"/>
        <v>1</v>
      </c>
      <c r="L275" s="151" t="b">
        <f t="shared" si="8"/>
        <v>1</v>
      </c>
    </row>
    <row r="276" spans="1:13" ht="51">
      <c r="A276" s="152" t="s">
        <v>1062</v>
      </c>
      <c r="B276" s="152" t="s">
        <v>1054</v>
      </c>
      <c r="C276" s="152" t="s">
        <v>1063</v>
      </c>
      <c r="D276" s="152" t="s">
        <v>1064</v>
      </c>
      <c r="E276" s="152" t="s">
        <v>1062</v>
      </c>
      <c r="F276" s="152" t="s">
        <v>1054</v>
      </c>
      <c r="G276" s="152" t="s">
        <v>1063</v>
      </c>
      <c r="H276" s="152" t="s">
        <v>1064</v>
      </c>
      <c r="I276" s="151" t="b">
        <f t="shared" si="10"/>
        <v>1</v>
      </c>
      <c r="J276" s="151" t="b">
        <f t="shared" si="10"/>
        <v>1</v>
      </c>
      <c r="K276" s="151" t="b">
        <f t="shared" si="10"/>
        <v>1</v>
      </c>
      <c r="L276" s="151" t="b">
        <f t="shared" si="8"/>
        <v>1</v>
      </c>
    </row>
    <row r="277" spans="1:13" ht="51">
      <c r="A277" s="152" t="s">
        <v>1065</v>
      </c>
      <c r="B277" s="152" t="s">
        <v>1054</v>
      </c>
      <c r="C277" s="152" t="s">
        <v>1066</v>
      </c>
      <c r="D277" s="152" t="s">
        <v>1067</v>
      </c>
      <c r="E277" s="152" t="s">
        <v>1065</v>
      </c>
      <c r="F277" s="152" t="s">
        <v>1054</v>
      </c>
      <c r="G277" s="152" t="s">
        <v>1066</v>
      </c>
      <c r="H277" s="152" t="s">
        <v>1067</v>
      </c>
      <c r="I277" s="151" t="b">
        <f t="shared" si="10"/>
        <v>1</v>
      </c>
      <c r="J277" s="151" t="b">
        <f t="shared" si="10"/>
        <v>1</v>
      </c>
      <c r="K277" s="151" t="b">
        <f t="shared" si="10"/>
        <v>1</v>
      </c>
      <c r="L277" s="151" t="b">
        <f t="shared" si="8"/>
        <v>1</v>
      </c>
    </row>
    <row r="278" spans="1:13" ht="51">
      <c r="A278" s="152" t="s">
        <v>1068</v>
      </c>
      <c r="B278" s="152" t="s">
        <v>1054</v>
      </c>
      <c r="C278" s="152" t="s">
        <v>1069</v>
      </c>
      <c r="D278" s="152" t="s">
        <v>1070</v>
      </c>
      <c r="E278" s="152" t="s">
        <v>1068</v>
      </c>
      <c r="F278" s="152" t="s">
        <v>1054</v>
      </c>
      <c r="G278" s="152" t="s">
        <v>1069</v>
      </c>
      <c r="H278" s="152" t="s">
        <v>1070</v>
      </c>
      <c r="I278" s="151" t="b">
        <f t="shared" si="10"/>
        <v>1</v>
      </c>
      <c r="J278" s="151" t="b">
        <f t="shared" si="10"/>
        <v>1</v>
      </c>
      <c r="K278" s="151" t="b">
        <f t="shared" si="10"/>
        <v>1</v>
      </c>
      <c r="L278" s="151" t="b">
        <f t="shared" si="8"/>
        <v>1</v>
      </c>
    </row>
    <row r="279" spans="1:13" ht="68">
      <c r="A279" s="152" t="s">
        <v>1072</v>
      </c>
      <c r="B279" s="152" t="s">
        <v>1054</v>
      </c>
      <c r="C279" s="152" t="s">
        <v>1073</v>
      </c>
      <c r="D279" s="152" t="s">
        <v>1074</v>
      </c>
      <c r="E279" s="152" t="s">
        <v>1072</v>
      </c>
      <c r="F279" s="152" t="s">
        <v>1054</v>
      </c>
      <c r="G279" s="152" t="s">
        <v>1073</v>
      </c>
      <c r="H279" s="152" t="s">
        <v>1074</v>
      </c>
      <c r="I279" s="151" t="b">
        <f t="shared" si="10"/>
        <v>1</v>
      </c>
      <c r="J279" s="151" t="b">
        <f t="shared" si="10"/>
        <v>1</v>
      </c>
      <c r="K279" s="151" t="b">
        <f t="shared" si="10"/>
        <v>1</v>
      </c>
      <c r="L279" s="151" t="b">
        <f t="shared" si="8"/>
        <v>1</v>
      </c>
    </row>
    <row r="280" spans="1:13" ht="68">
      <c r="A280" s="152" t="s">
        <v>1076</v>
      </c>
      <c r="B280" s="152" t="s">
        <v>1054</v>
      </c>
      <c r="C280" s="152" t="s">
        <v>1077</v>
      </c>
      <c r="D280" s="152" t="s">
        <v>1078</v>
      </c>
      <c r="E280" s="152" t="s">
        <v>1076</v>
      </c>
      <c r="F280" s="152" t="s">
        <v>1054</v>
      </c>
      <c r="G280" s="152" t="s">
        <v>1077</v>
      </c>
      <c r="H280" s="152" t="s">
        <v>1078</v>
      </c>
      <c r="I280" s="151" t="b">
        <f t="shared" si="10"/>
        <v>1</v>
      </c>
      <c r="J280" s="151" t="b">
        <f t="shared" si="10"/>
        <v>1</v>
      </c>
      <c r="K280" s="151" t="b">
        <f t="shared" si="10"/>
        <v>1</v>
      </c>
      <c r="L280" s="151" t="b">
        <f t="shared" si="8"/>
        <v>1</v>
      </c>
    </row>
    <row r="281" spans="1:13" ht="34">
      <c r="A281" s="152" t="s">
        <v>1080</v>
      </c>
      <c r="B281" s="152" t="s">
        <v>1054</v>
      </c>
      <c r="C281" s="152" t="s">
        <v>1081</v>
      </c>
      <c r="D281" s="152" t="s">
        <v>1082</v>
      </c>
      <c r="I281" s="151" t="b">
        <f t="shared" si="10"/>
        <v>0</v>
      </c>
      <c r="J281" s="151" t="b">
        <f t="shared" si="10"/>
        <v>0</v>
      </c>
      <c r="K281" s="151" t="b">
        <f t="shared" si="10"/>
        <v>0</v>
      </c>
      <c r="L281" s="151" t="b">
        <f t="shared" si="8"/>
        <v>0</v>
      </c>
      <c r="M281" s="151" t="s">
        <v>1509</v>
      </c>
    </row>
    <row r="282" spans="1:13" ht="51">
      <c r="A282" s="152" t="s">
        <v>1083</v>
      </c>
      <c r="B282" s="152" t="s">
        <v>1054</v>
      </c>
      <c r="C282" s="152" t="s">
        <v>1084</v>
      </c>
      <c r="D282" s="152" t="s">
        <v>1085</v>
      </c>
      <c r="E282" s="152" t="s">
        <v>1083</v>
      </c>
      <c r="F282" s="152" t="s">
        <v>1054</v>
      </c>
      <c r="G282" s="152" t="s">
        <v>1084</v>
      </c>
      <c r="H282" s="152" t="s">
        <v>1085</v>
      </c>
      <c r="I282" s="151" t="b">
        <f t="shared" si="10"/>
        <v>1</v>
      </c>
      <c r="J282" s="151" t="b">
        <f t="shared" si="10"/>
        <v>1</v>
      </c>
      <c r="K282" s="151" t="b">
        <f t="shared" si="10"/>
        <v>1</v>
      </c>
      <c r="L282" s="151" t="b">
        <f t="shared" si="10"/>
        <v>1</v>
      </c>
    </row>
    <row r="283" spans="1:13" ht="34">
      <c r="E283" s="152" t="s">
        <v>1086</v>
      </c>
      <c r="F283" s="152" t="s">
        <v>1054</v>
      </c>
      <c r="G283" s="152" t="s">
        <v>1087</v>
      </c>
      <c r="H283" s="152" t="s">
        <v>1088</v>
      </c>
      <c r="I283" s="151" t="b">
        <f t="shared" si="10"/>
        <v>0</v>
      </c>
      <c r="J283" s="151" t="b">
        <f t="shared" si="10"/>
        <v>0</v>
      </c>
      <c r="K283" s="151" t="b">
        <f t="shared" si="10"/>
        <v>0</v>
      </c>
      <c r="L283" s="151" t="b">
        <f t="shared" si="10"/>
        <v>0</v>
      </c>
      <c r="M283" s="151" t="s">
        <v>1510</v>
      </c>
    </row>
    <row r="284" spans="1:13" ht="34">
      <c r="A284" s="152" t="s">
        <v>1089</v>
      </c>
      <c r="B284" s="152" t="s">
        <v>1054</v>
      </c>
      <c r="C284" s="152" t="s">
        <v>1090</v>
      </c>
      <c r="D284" s="152" t="s">
        <v>1091</v>
      </c>
      <c r="E284" s="152" t="s">
        <v>1089</v>
      </c>
      <c r="F284" s="152" t="s">
        <v>1054</v>
      </c>
      <c r="G284" s="152" t="s">
        <v>1090</v>
      </c>
      <c r="H284" s="152" t="s">
        <v>1091</v>
      </c>
      <c r="I284" s="151" t="b">
        <f t="shared" si="10"/>
        <v>1</v>
      </c>
      <c r="J284" s="151" t="b">
        <f t="shared" si="10"/>
        <v>1</v>
      </c>
      <c r="K284" s="151" t="b">
        <f t="shared" si="10"/>
        <v>1</v>
      </c>
      <c r="L284" s="151" t="b">
        <f t="shared" si="10"/>
        <v>1</v>
      </c>
    </row>
    <row r="285" spans="1:13" ht="34">
      <c r="A285" s="152" t="s">
        <v>1093</v>
      </c>
      <c r="B285" s="152" t="s">
        <v>1054</v>
      </c>
      <c r="C285" s="152" t="s">
        <v>1094</v>
      </c>
      <c r="D285" s="152" t="s">
        <v>1095</v>
      </c>
      <c r="E285" s="152" t="s">
        <v>1093</v>
      </c>
      <c r="F285" s="152" t="s">
        <v>1054</v>
      </c>
      <c r="G285" s="152" t="s">
        <v>1094</v>
      </c>
      <c r="H285" s="152" t="s">
        <v>1095</v>
      </c>
      <c r="I285" s="151" t="b">
        <f t="shared" si="10"/>
        <v>1</v>
      </c>
      <c r="J285" s="151" t="b">
        <f t="shared" si="10"/>
        <v>1</v>
      </c>
      <c r="K285" s="151" t="b">
        <f t="shared" si="10"/>
        <v>1</v>
      </c>
      <c r="L285" s="151" t="b">
        <f t="shared" si="10"/>
        <v>1</v>
      </c>
    </row>
    <row r="286" spans="1:13" ht="34">
      <c r="A286" s="152" t="s">
        <v>1096</v>
      </c>
      <c r="B286" s="152" t="s">
        <v>1054</v>
      </c>
      <c r="C286" s="152" t="s">
        <v>1097</v>
      </c>
      <c r="D286" s="152" t="s">
        <v>1098</v>
      </c>
      <c r="E286" s="152" t="s">
        <v>1096</v>
      </c>
      <c r="F286" s="152" t="s">
        <v>1054</v>
      </c>
      <c r="G286" s="152" t="s">
        <v>1097</v>
      </c>
      <c r="H286" s="152" t="s">
        <v>1098</v>
      </c>
      <c r="I286" s="151" t="b">
        <f t="shared" si="10"/>
        <v>1</v>
      </c>
      <c r="J286" s="151" t="b">
        <f t="shared" si="10"/>
        <v>1</v>
      </c>
      <c r="K286" s="151" t="b">
        <f t="shared" si="10"/>
        <v>1</v>
      </c>
      <c r="L286" s="151" t="b">
        <f t="shared" si="10"/>
        <v>1</v>
      </c>
    </row>
    <row r="287" spans="1:13" ht="51">
      <c r="A287" s="152" t="s">
        <v>1099</v>
      </c>
      <c r="B287" s="152" t="s">
        <v>1054</v>
      </c>
      <c r="C287" s="152" t="s">
        <v>1100</v>
      </c>
      <c r="D287" s="152" t="s">
        <v>1101</v>
      </c>
      <c r="E287" s="152" t="s">
        <v>1099</v>
      </c>
      <c r="F287" s="152" t="s">
        <v>1054</v>
      </c>
      <c r="G287" s="152" t="s">
        <v>1100</v>
      </c>
      <c r="H287" s="152" t="s">
        <v>1101</v>
      </c>
      <c r="I287" s="151" t="b">
        <f t="shared" si="10"/>
        <v>1</v>
      </c>
      <c r="J287" s="151" t="b">
        <f t="shared" si="10"/>
        <v>1</v>
      </c>
      <c r="K287" s="151" t="b">
        <f t="shared" si="10"/>
        <v>1</v>
      </c>
      <c r="L287" s="151" t="b">
        <f t="shared" si="10"/>
        <v>1</v>
      </c>
    </row>
    <row r="288" spans="1:13" ht="51">
      <c r="A288" s="152" t="s">
        <v>1103</v>
      </c>
      <c r="B288" s="152" t="s">
        <v>1054</v>
      </c>
      <c r="C288" s="152" t="s">
        <v>1104</v>
      </c>
      <c r="D288" s="152" t="s">
        <v>1105</v>
      </c>
      <c r="E288" s="152" t="s">
        <v>1103</v>
      </c>
      <c r="F288" s="152" t="s">
        <v>1054</v>
      </c>
      <c r="G288" s="152" t="s">
        <v>1104</v>
      </c>
      <c r="H288" s="152" t="s">
        <v>1105</v>
      </c>
      <c r="I288" s="151" t="b">
        <f t="shared" si="10"/>
        <v>1</v>
      </c>
      <c r="J288" s="151" t="b">
        <f t="shared" si="10"/>
        <v>1</v>
      </c>
      <c r="K288" s="151" t="b">
        <f t="shared" si="10"/>
        <v>1</v>
      </c>
      <c r="L288" s="151" t="b">
        <f t="shared" si="10"/>
        <v>1</v>
      </c>
    </row>
    <row r="289" spans="1:13" ht="51">
      <c r="A289" s="152" t="s">
        <v>1107</v>
      </c>
      <c r="B289" s="152" t="s">
        <v>1054</v>
      </c>
      <c r="C289" s="152" t="s">
        <v>1108</v>
      </c>
      <c r="D289" s="152" t="s">
        <v>1109</v>
      </c>
      <c r="E289" s="152" t="s">
        <v>1107</v>
      </c>
      <c r="F289" s="152" t="s">
        <v>1054</v>
      </c>
      <c r="G289" s="152" t="s">
        <v>1108</v>
      </c>
      <c r="H289" s="152" t="s">
        <v>1109</v>
      </c>
      <c r="I289" s="151" t="b">
        <f t="shared" si="10"/>
        <v>1</v>
      </c>
      <c r="J289" s="151" t="b">
        <f t="shared" si="10"/>
        <v>1</v>
      </c>
      <c r="K289" s="151" t="b">
        <f t="shared" si="10"/>
        <v>1</v>
      </c>
      <c r="L289" s="151" t="b">
        <f t="shared" si="10"/>
        <v>1</v>
      </c>
    </row>
    <row r="290" spans="1:13" ht="51">
      <c r="A290" s="152" t="s">
        <v>1111</v>
      </c>
      <c r="B290" s="152" t="s">
        <v>1054</v>
      </c>
      <c r="C290" s="152" t="s">
        <v>1112</v>
      </c>
      <c r="D290" s="152" t="s">
        <v>1113</v>
      </c>
      <c r="E290" s="152" t="s">
        <v>1111</v>
      </c>
      <c r="F290" s="152" t="s">
        <v>1054</v>
      </c>
      <c r="G290" s="152" t="s">
        <v>1112</v>
      </c>
      <c r="H290" s="152" t="s">
        <v>1113</v>
      </c>
      <c r="I290" s="151" t="b">
        <f t="shared" si="10"/>
        <v>1</v>
      </c>
      <c r="J290" s="151" t="b">
        <f t="shared" si="10"/>
        <v>1</v>
      </c>
      <c r="K290" s="151" t="b">
        <f t="shared" si="10"/>
        <v>1</v>
      </c>
      <c r="L290" s="151" t="b">
        <f t="shared" si="10"/>
        <v>1</v>
      </c>
    </row>
    <row r="291" spans="1:13" ht="34">
      <c r="A291" s="152" t="s">
        <v>1115</v>
      </c>
      <c r="B291" s="152" t="s">
        <v>1054</v>
      </c>
      <c r="C291" s="152" t="s">
        <v>1116</v>
      </c>
      <c r="D291" s="152" t="s">
        <v>1117</v>
      </c>
      <c r="E291" s="152" t="s">
        <v>1115</v>
      </c>
      <c r="F291" s="152" t="s">
        <v>1054</v>
      </c>
      <c r="G291" s="152" t="s">
        <v>1116</v>
      </c>
      <c r="H291" s="152" t="s">
        <v>1117</v>
      </c>
      <c r="I291" s="151" t="b">
        <f t="shared" ref="I291:L306" si="11">EXACT(A291,E291)</f>
        <v>1</v>
      </c>
      <c r="J291" s="151" t="b">
        <f t="shared" si="11"/>
        <v>1</v>
      </c>
      <c r="K291" s="151" t="b">
        <f t="shared" si="11"/>
        <v>1</v>
      </c>
      <c r="L291" s="151" t="b">
        <f t="shared" si="11"/>
        <v>1</v>
      </c>
    </row>
    <row r="292" spans="1:13" ht="34">
      <c r="A292" s="152" t="s">
        <v>1119</v>
      </c>
      <c r="B292" s="152" t="s">
        <v>1054</v>
      </c>
      <c r="C292" s="152" t="s">
        <v>1120</v>
      </c>
      <c r="D292" s="152" t="s">
        <v>1121</v>
      </c>
      <c r="E292" s="152" t="s">
        <v>1119</v>
      </c>
      <c r="F292" s="152" t="s">
        <v>1054</v>
      </c>
      <c r="G292" s="152" t="s">
        <v>1120</v>
      </c>
      <c r="H292" s="152" t="s">
        <v>1121</v>
      </c>
      <c r="I292" s="151" t="b">
        <f t="shared" si="11"/>
        <v>1</v>
      </c>
      <c r="J292" s="151" t="b">
        <f t="shared" si="11"/>
        <v>1</v>
      </c>
      <c r="K292" s="151" t="b">
        <f t="shared" si="11"/>
        <v>1</v>
      </c>
      <c r="L292" s="151" t="b">
        <f t="shared" si="11"/>
        <v>1</v>
      </c>
    </row>
    <row r="293" spans="1:13" ht="51">
      <c r="E293" s="152" t="s">
        <v>1511</v>
      </c>
      <c r="F293" s="152" t="s">
        <v>1054</v>
      </c>
      <c r="G293" s="152" t="s">
        <v>1512</v>
      </c>
      <c r="H293" s="152" t="s">
        <v>1513</v>
      </c>
      <c r="I293" s="151" t="b">
        <f t="shared" si="11"/>
        <v>0</v>
      </c>
      <c r="J293" s="151" t="b">
        <f t="shared" si="11"/>
        <v>0</v>
      </c>
      <c r="K293" s="151" t="b">
        <f t="shared" si="11"/>
        <v>0</v>
      </c>
      <c r="L293" s="151" t="b">
        <f t="shared" si="11"/>
        <v>0</v>
      </c>
      <c r="M293" s="151" t="s">
        <v>1475</v>
      </c>
    </row>
    <row r="294" spans="1:13" ht="68">
      <c r="A294" s="152" t="s">
        <v>1122</v>
      </c>
      <c r="B294" s="152" t="s">
        <v>1054</v>
      </c>
      <c r="C294" s="152" t="s">
        <v>1123</v>
      </c>
      <c r="D294" s="152" t="s">
        <v>1124</v>
      </c>
      <c r="E294" s="152" t="s">
        <v>1122</v>
      </c>
      <c r="F294" s="152" t="s">
        <v>1054</v>
      </c>
      <c r="G294" s="152" t="s">
        <v>1123</v>
      </c>
      <c r="H294" s="152" t="s">
        <v>1124</v>
      </c>
      <c r="I294" s="151" t="b">
        <f t="shared" si="11"/>
        <v>1</v>
      </c>
      <c r="J294" s="151" t="b">
        <f t="shared" si="11"/>
        <v>1</v>
      </c>
      <c r="K294" s="151" t="b">
        <f t="shared" si="11"/>
        <v>1</v>
      </c>
      <c r="L294" s="151" t="b">
        <f t="shared" si="11"/>
        <v>1</v>
      </c>
    </row>
    <row r="295" spans="1:13" ht="68">
      <c r="A295" s="152" t="s">
        <v>1126</v>
      </c>
      <c r="B295" s="152" t="s">
        <v>1054</v>
      </c>
      <c r="C295" s="152" t="s">
        <v>1127</v>
      </c>
      <c r="D295" s="152" t="s">
        <v>1128</v>
      </c>
      <c r="E295" s="152" t="s">
        <v>1126</v>
      </c>
      <c r="F295" s="152" t="s">
        <v>1054</v>
      </c>
      <c r="G295" s="152" t="s">
        <v>1127</v>
      </c>
      <c r="H295" s="152" t="s">
        <v>1128</v>
      </c>
      <c r="I295" s="151" t="b">
        <f t="shared" si="11"/>
        <v>1</v>
      </c>
      <c r="J295" s="151" t="b">
        <f t="shared" si="11"/>
        <v>1</v>
      </c>
      <c r="K295" s="151" t="b">
        <f t="shared" si="11"/>
        <v>1</v>
      </c>
      <c r="L295" s="151" t="b">
        <f t="shared" si="11"/>
        <v>1</v>
      </c>
    </row>
    <row r="296" spans="1:13" ht="51">
      <c r="A296" s="152" t="s">
        <v>1129</v>
      </c>
      <c r="B296" s="152" t="s">
        <v>1054</v>
      </c>
      <c r="C296" s="152" t="s">
        <v>1130</v>
      </c>
      <c r="D296" s="152" t="s">
        <v>1131</v>
      </c>
      <c r="E296" s="152" t="s">
        <v>1129</v>
      </c>
      <c r="F296" s="152" t="s">
        <v>1054</v>
      </c>
      <c r="G296" s="152" t="s">
        <v>1130</v>
      </c>
      <c r="H296" s="152" t="s">
        <v>1131</v>
      </c>
      <c r="I296" s="151" t="b">
        <f t="shared" si="11"/>
        <v>1</v>
      </c>
      <c r="J296" s="151" t="b">
        <f t="shared" si="11"/>
        <v>1</v>
      </c>
      <c r="K296" s="151" t="b">
        <f t="shared" si="11"/>
        <v>1</v>
      </c>
      <c r="L296" s="151" t="b">
        <f t="shared" si="11"/>
        <v>1</v>
      </c>
    </row>
    <row r="297" spans="1:13" ht="102">
      <c r="A297" s="152" t="s">
        <v>1133</v>
      </c>
      <c r="B297" s="152" t="s">
        <v>1054</v>
      </c>
      <c r="C297" s="152" t="s">
        <v>1134</v>
      </c>
      <c r="D297" s="152" t="s">
        <v>1135</v>
      </c>
      <c r="E297" s="152" t="s">
        <v>1133</v>
      </c>
      <c r="F297" s="152" t="s">
        <v>1054</v>
      </c>
      <c r="G297" s="152" t="s">
        <v>1134</v>
      </c>
      <c r="H297" s="152" t="s">
        <v>1135</v>
      </c>
      <c r="I297" s="151" t="b">
        <f t="shared" si="11"/>
        <v>1</v>
      </c>
      <c r="J297" s="151" t="b">
        <f t="shared" si="11"/>
        <v>1</v>
      </c>
      <c r="K297" s="151" t="b">
        <f t="shared" si="11"/>
        <v>1</v>
      </c>
      <c r="L297" s="151" t="b">
        <f t="shared" si="11"/>
        <v>1</v>
      </c>
    </row>
    <row r="298" spans="1:13" ht="102">
      <c r="A298" s="152" t="s">
        <v>1137</v>
      </c>
      <c r="B298" s="152" t="s">
        <v>1054</v>
      </c>
      <c r="C298" s="152" t="s">
        <v>1138</v>
      </c>
      <c r="D298" s="152" t="s">
        <v>1139</v>
      </c>
      <c r="E298" s="152" t="s">
        <v>1137</v>
      </c>
      <c r="F298" s="152" t="s">
        <v>1054</v>
      </c>
      <c r="G298" s="152" t="s">
        <v>1138</v>
      </c>
      <c r="H298" s="152" t="s">
        <v>1139</v>
      </c>
      <c r="I298" s="151" t="b">
        <f t="shared" si="11"/>
        <v>1</v>
      </c>
      <c r="J298" s="151" t="b">
        <f t="shared" si="11"/>
        <v>1</v>
      </c>
      <c r="K298" s="151" t="b">
        <f t="shared" si="11"/>
        <v>1</v>
      </c>
      <c r="L298" s="151" t="b">
        <f t="shared" si="11"/>
        <v>1</v>
      </c>
    </row>
    <row r="299" spans="1:13" ht="102">
      <c r="A299" s="152" t="s">
        <v>1141</v>
      </c>
      <c r="B299" s="152" t="s">
        <v>1054</v>
      </c>
      <c r="C299" s="152" t="s">
        <v>1142</v>
      </c>
      <c r="D299" s="152" t="s">
        <v>1143</v>
      </c>
      <c r="E299" s="152" t="s">
        <v>1141</v>
      </c>
      <c r="F299" s="152" t="s">
        <v>1054</v>
      </c>
      <c r="G299" s="152" t="s">
        <v>1142</v>
      </c>
      <c r="H299" s="152" t="s">
        <v>1143</v>
      </c>
      <c r="I299" s="151" t="b">
        <f t="shared" si="11"/>
        <v>1</v>
      </c>
      <c r="J299" s="151" t="b">
        <f t="shared" si="11"/>
        <v>1</v>
      </c>
      <c r="K299" s="151" t="b">
        <f t="shared" si="11"/>
        <v>1</v>
      </c>
      <c r="L299" s="151" t="b">
        <f t="shared" si="11"/>
        <v>1</v>
      </c>
    </row>
    <row r="300" spans="1:13" ht="34">
      <c r="A300" s="152" t="s">
        <v>1145</v>
      </c>
      <c r="B300" s="152" t="s">
        <v>1146</v>
      </c>
      <c r="C300" s="152" t="s">
        <v>1147</v>
      </c>
      <c r="D300" s="152" t="s">
        <v>1117</v>
      </c>
      <c r="I300" s="151" t="b">
        <f t="shared" si="11"/>
        <v>0</v>
      </c>
      <c r="J300" s="151" t="b">
        <f t="shared" si="11"/>
        <v>0</v>
      </c>
      <c r="K300" s="151" t="b">
        <f t="shared" si="11"/>
        <v>0</v>
      </c>
      <c r="L300" s="151" t="b">
        <f t="shared" si="11"/>
        <v>0</v>
      </c>
      <c r="M300" s="151" t="s">
        <v>1467</v>
      </c>
    </row>
    <row r="301" spans="1:13" ht="51">
      <c r="A301" s="152" t="s">
        <v>1149</v>
      </c>
      <c r="B301" s="152" t="s">
        <v>1146</v>
      </c>
      <c r="C301" s="152" t="s">
        <v>1150</v>
      </c>
      <c r="D301" s="152" t="s">
        <v>1151</v>
      </c>
      <c r="I301" s="151" t="b">
        <f t="shared" si="11"/>
        <v>0</v>
      </c>
      <c r="J301" s="151" t="b">
        <f t="shared" si="11"/>
        <v>0</v>
      </c>
      <c r="K301" s="151" t="b">
        <f t="shared" si="11"/>
        <v>0</v>
      </c>
      <c r="L301" s="151" t="b">
        <f t="shared" si="11"/>
        <v>0</v>
      </c>
      <c r="M301" s="151" t="s">
        <v>1467</v>
      </c>
    </row>
    <row r="302" spans="1:13" ht="51">
      <c r="A302" s="152" t="s">
        <v>1152</v>
      </c>
      <c r="B302" s="152" t="s">
        <v>1146</v>
      </c>
      <c r="C302" s="152" t="s">
        <v>1153</v>
      </c>
      <c r="D302" s="152" t="s">
        <v>1154</v>
      </c>
      <c r="I302" s="151" t="b">
        <f t="shared" si="11"/>
        <v>0</v>
      </c>
      <c r="J302" s="151" t="b">
        <f t="shared" si="11"/>
        <v>0</v>
      </c>
      <c r="K302" s="151" t="b">
        <f t="shared" si="11"/>
        <v>0</v>
      </c>
      <c r="L302" s="151" t="b">
        <f t="shared" si="11"/>
        <v>0</v>
      </c>
      <c r="M302" s="151" t="s">
        <v>1467</v>
      </c>
    </row>
    <row r="303" spans="1:13" ht="51">
      <c r="A303" s="152" t="s">
        <v>1155</v>
      </c>
      <c r="B303" s="152" t="s">
        <v>1146</v>
      </c>
      <c r="C303" s="152" t="s">
        <v>1156</v>
      </c>
      <c r="D303" s="152" t="s">
        <v>1157</v>
      </c>
      <c r="I303" s="151" t="b">
        <f t="shared" si="11"/>
        <v>0</v>
      </c>
      <c r="J303" s="151" t="b">
        <f t="shared" si="11"/>
        <v>0</v>
      </c>
      <c r="K303" s="151" t="b">
        <f t="shared" si="11"/>
        <v>0</v>
      </c>
      <c r="L303" s="151" t="b">
        <f t="shared" si="11"/>
        <v>0</v>
      </c>
      <c r="M303" s="151" t="s">
        <v>1467</v>
      </c>
    </row>
    <row r="304" spans="1:13" ht="68">
      <c r="A304" s="152" t="s">
        <v>1158</v>
      </c>
      <c r="B304" s="152" t="s">
        <v>1146</v>
      </c>
      <c r="C304" s="152" t="s">
        <v>1159</v>
      </c>
      <c r="D304" s="152" t="s">
        <v>1160</v>
      </c>
      <c r="I304" s="151" t="b">
        <f t="shared" si="11"/>
        <v>0</v>
      </c>
      <c r="J304" s="151" t="b">
        <f t="shared" si="11"/>
        <v>0</v>
      </c>
      <c r="K304" s="151" t="b">
        <f t="shared" si="11"/>
        <v>0</v>
      </c>
      <c r="L304" s="151" t="b">
        <f t="shared" si="11"/>
        <v>0</v>
      </c>
      <c r="M304" s="151" t="s">
        <v>1467</v>
      </c>
    </row>
    <row r="305" spans="1:13" ht="51">
      <c r="A305" s="152" t="s">
        <v>1161</v>
      </c>
      <c r="B305" s="152" t="s">
        <v>1146</v>
      </c>
      <c r="C305" s="152" t="s">
        <v>1162</v>
      </c>
      <c r="D305" s="152" t="s">
        <v>1163</v>
      </c>
      <c r="I305" s="151" t="b">
        <f t="shared" si="11"/>
        <v>0</v>
      </c>
      <c r="J305" s="151" t="b">
        <f t="shared" si="11"/>
        <v>0</v>
      </c>
      <c r="K305" s="151" t="b">
        <f t="shared" si="11"/>
        <v>0</v>
      </c>
      <c r="L305" s="151" t="b">
        <f t="shared" si="11"/>
        <v>0</v>
      </c>
      <c r="M305" s="151" t="s">
        <v>1467</v>
      </c>
    </row>
    <row r="306" spans="1:13" ht="51">
      <c r="A306" s="152" t="s">
        <v>1164</v>
      </c>
      <c r="B306" s="152" t="s">
        <v>1146</v>
      </c>
      <c r="C306" s="152" t="s">
        <v>1165</v>
      </c>
      <c r="D306" s="152" t="s">
        <v>1166</v>
      </c>
      <c r="I306" s="151" t="b">
        <f t="shared" si="11"/>
        <v>0</v>
      </c>
      <c r="J306" s="151" t="b">
        <f t="shared" si="11"/>
        <v>0</v>
      </c>
      <c r="K306" s="151" t="b">
        <f t="shared" si="11"/>
        <v>0</v>
      </c>
      <c r="L306" s="151" t="b">
        <f t="shared" si="11"/>
        <v>0</v>
      </c>
      <c r="M306" s="151" t="s">
        <v>1467</v>
      </c>
    </row>
    <row r="307" spans="1:13" ht="136">
      <c r="E307" s="152" t="s">
        <v>1514</v>
      </c>
      <c r="F307" s="152" t="s">
        <v>1146</v>
      </c>
      <c r="G307" s="152" t="s">
        <v>1515</v>
      </c>
      <c r="H307" s="152" t="s">
        <v>1516</v>
      </c>
      <c r="I307" s="151" t="b">
        <f t="shared" ref="I307:L322" si="12">EXACT(A307,E307)</f>
        <v>0</v>
      </c>
      <c r="J307" s="151" t="b">
        <f t="shared" si="12"/>
        <v>0</v>
      </c>
      <c r="K307" s="151" t="b">
        <f t="shared" si="12"/>
        <v>0</v>
      </c>
      <c r="L307" s="151" t="b">
        <f t="shared" si="12"/>
        <v>0</v>
      </c>
      <c r="M307" s="151" t="s">
        <v>1517</v>
      </c>
    </row>
    <row r="308" spans="1:13" ht="85">
      <c r="E308" s="152" t="s">
        <v>1518</v>
      </c>
      <c r="F308" s="152" t="s">
        <v>1146</v>
      </c>
      <c r="G308" s="152" t="s">
        <v>1519</v>
      </c>
      <c r="H308" s="152" t="s">
        <v>1520</v>
      </c>
      <c r="I308" s="151" t="b">
        <f t="shared" si="12"/>
        <v>0</v>
      </c>
      <c r="J308" s="151" t="b">
        <f t="shared" si="12"/>
        <v>0</v>
      </c>
      <c r="K308" s="151" t="b">
        <f t="shared" si="12"/>
        <v>0</v>
      </c>
      <c r="L308" s="151" t="b">
        <f t="shared" si="12"/>
        <v>0</v>
      </c>
      <c r="M308" s="151" t="s">
        <v>1521</v>
      </c>
    </row>
    <row r="309" spans="1:13" ht="34">
      <c r="A309" s="152" t="s">
        <v>1167</v>
      </c>
      <c r="B309" s="152" t="s">
        <v>1146</v>
      </c>
      <c r="C309" s="152" t="s">
        <v>1168</v>
      </c>
      <c r="D309" s="152" t="s">
        <v>1169</v>
      </c>
      <c r="E309" s="152" t="s">
        <v>1167</v>
      </c>
      <c r="F309" s="152" t="s">
        <v>1146</v>
      </c>
      <c r="G309" s="152" t="s">
        <v>1168</v>
      </c>
      <c r="H309" s="152" t="s">
        <v>1169</v>
      </c>
      <c r="I309" s="151" t="b">
        <f t="shared" si="12"/>
        <v>1</v>
      </c>
      <c r="J309" s="151" t="b">
        <f t="shared" si="12"/>
        <v>1</v>
      </c>
      <c r="K309" s="151" t="b">
        <f t="shared" si="12"/>
        <v>1</v>
      </c>
      <c r="L309" s="151" t="b">
        <f t="shared" si="12"/>
        <v>1</v>
      </c>
    </row>
    <row r="310" spans="1:13" ht="51">
      <c r="A310" s="152" t="s">
        <v>1171</v>
      </c>
      <c r="B310" s="152" t="s">
        <v>1146</v>
      </c>
      <c r="C310" s="152" t="s">
        <v>1172</v>
      </c>
      <c r="D310" s="152" t="s">
        <v>1173</v>
      </c>
      <c r="E310" s="152" t="s">
        <v>1171</v>
      </c>
      <c r="F310" s="152" t="s">
        <v>1146</v>
      </c>
      <c r="G310" s="152" t="s">
        <v>1172</v>
      </c>
      <c r="H310" s="152" t="s">
        <v>1173</v>
      </c>
      <c r="I310" s="151" t="b">
        <f t="shared" si="12"/>
        <v>1</v>
      </c>
      <c r="J310" s="151" t="b">
        <f t="shared" si="12"/>
        <v>1</v>
      </c>
      <c r="K310" s="151" t="b">
        <f t="shared" si="12"/>
        <v>1</v>
      </c>
      <c r="L310" s="151" t="b">
        <f t="shared" si="12"/>
        <v>1</v>
      </c>
    </row>
    <row r="311" spans="1:13" ht="68">
      <c r="A311" s="152" t="s">
        <v>1175</v>
      </c>
      <c r="B311" s="152" t="s">
        <v>1146</v>
      </c>
      <c r="C311" s="152" t="s">
        <v>1176</v>
      </c>
      <c r="D311" s="152" t="s">
        <v>1177</v>
      </c>
      <c r="E311" s="152" t="s">
        <v>1175</v>
      </c>
      <c r="F311" s="152" t="s">
        <v>1146</v>
      </c>
      <c r="G311" s="152" t="s">
        <v>1176</v>
      </c>
      <c r="H311" s="152" t="s">
        <v>1177</v>
      </c>
      <c r="I311" s="151" t="b">
        <f t="shared" si="12"/>
        <v>1</v>
      </c>
      <c r="J311" s="151" t="b">
        <f t="shared" si="12"/>
        <v>1</v>
      </c>
      <c r="K311" s="151" t="b">
        <f t="shared" si="12"/>
        <v>1</v>
      </c>
      <c r="L311" s="151" t="b">
        <f t="shared" si="12"/>
        <v>1</v>
      </c>
    </row>
    <row r="312" spans="1:13" ht="51">
      <c r="A312" s="152" t="s">
        <v>1179</v>
      </c>
      <c r="B312" s="152" t="s">
        <v>1146</v>
      </c>
      <c r="C312" s="152" t="s">
        <v>1180</v>
      </c>
      <c r="D312" s="152" t="s">
        <v>1181</v>
      </c>
      <c r="E312" s="152" t="s">
        <v>1179</v>
      </c>
      <c r="F312" s="152" t="s">
        <v>1146</v>
      </c>
      <c r="G312" s="152" t="s">
        <v>1180</v>
      </c>
      <c r="H312" s="152" t="s">
        <v>1181</v>
      </c>
      <c r="I312" s="151" t="b">
        <f t="shared" si="12"/>
        <v>1</v>
      </c>
      <c r="J312" s="151" t="b">
        <f t="shared" si="12"/>
        <v>1</v>
      </c>
      <c r="K312" s="151" t="b">
        <f t="shared" si="12"/>
        <v>1</v>
      </c>
      <c r="L312" s="151" t="b">
        <f t="shared" si="12"/>
        <v>1</v>
      </c>
    </row>
    <row r="313" spans="1:13" ht="68">
      <c r="A313" s="152" t="s">
        <v>1182</v>
      </c>
      <c r="B313" s="152" t="s">
        <v>1146</v>
      </c>
      <c r="C313" s="152" t="s">
        <v>1183</v>
      </c>
      <c r="D313" s="152" t="s">
        <v>1184</v>
      </c>
      <c r="E313" s="152" t="s">
        <v>1182</v>
      </c>
      <c r="F313" s="152" t="s">
        <v>1146</v>
      </c>
      <c r="G313" s="152" t="s">
        <v>1183</v>
      </c>
      <c r="H313" s="152" t="s">
        <v>1184</v>
      </c>
      <c r="I313" s="151" t="b">
        <f t="shared" si="12"/>
        <v>1</v>
      </c>
      <c r="J313" s="151" t="b">
        <f t="shared" si="12"/>
        <v>1</v>
      </c>
      <c r="K313" s="151" t="b">
        <f t="shared" si="12"/>
        <v>1</v>
      </c>
      <c r="L313" s="151" t="b">
        <f t="shared" si="12"/>
        <v>1</v>
      </c>
    </row>
    <row r="314" spans="1:13" ht="68">
      <c r="A314" s="152" t="s">
        <v>1185</v>
      </c>
      <c r="B314" s="152" t="s">
        <v>1146</v>
      </c>
      <c r="C314" s="152" t="s">
        <v>1186</v>
      </c>
      <c r="D314" s="152" t="s">
        <v>1187</v>
      </c>
      <c r="I314" s="151" t="b">
        <f t="shared" si="12"/>
        <v>0</v>
      </c>
      <c r="J314" s="151" t="b">
        <f t="shared" si="12"/>
        <v>0</v>
      </c>
      <c r="K314" s="151" t="b">
        <f t="shared" si="12"/>
        <v>0</v>
      </c>
      <c r="L314" s="151" t="b">
        <f t="shared" si="12"/>
        <v>0</v>
      </c>
      <c r="M314" s="151" t="s">
        <v>1467</v>
      </c>
    </row>
    <row r="315" spans="1:13" ht="68">
      <c r="E315" s="152" t="s">
        <v>1522</v>
      </c>
      <c r="F315" s="152" t="s">
        <v>1146</v>
      </c>
      <c r="G315" s="152" t="s">
        <v>1523</v>
      </c>
      <c r="H315" s="152" t="s">
        <v>1524</v>
      </c>
      <c r="I315" s="151" t="b">
        <f t="shared" si="12"/>
        <v>0</v>
      </c>
      <c r="J315" s="151" t="b">
        <f t="shared" si="12"/>
        <v>0</v>
      </c>
      <c r="K315" s="151" t="b">
        <f t="shared" si="12"/>
        <v>0</v>
      </c>
      <c r="L315" s="151" t="b">
        <f t="shared" si="12"/>
        <v>0</v>
      </c>
      <c r="M315" s="151" t="s">
        <v>1475</v>
      </c>
    </row>
    <row r="316" spans="1:13" ht="68">
      <c r="A316" s="152" t="s">
        <v>1188</v>
      </c>
      <c r="B316" s="152" t="s">
        <v>1146</v>
      </c>
      <c r="C316" s="152" t="s">
        <v>1189</v>
      </c>
      <c r="D316" s="152" t="s">
        <v>1190</v>
      </c>
      <c r="E316" s="152" t="s">
        <v>1188</v>
      </c>
      <c r="F316" s="152" t="s">
        <v>1146</v>
      </c>
      <c r="G316" s="152" t="s">
        <v>1189</v>
      </c>
      <c r="H316" s="152" t="s">
        <v>1190</v>
      </c>
      <c r="I316" s="151" t="b">
        <f t="shared" si="12"/>
        <v>1</v>
      </c>
      <c r="J316" s="151" t="b">
        <f t="shared" si="12"/>
        <v>1</v>
      </c>
      <c r="K316" s="151" t="b">
        <f t="shared" si="12"/>
        <v>1</v>
      </c>
      <c r="L316" s="151" t="b">
        <f t="shared" si="12"/>
        <v>1</v>
      </c>
    </row>
    <row r="317" spans="1:13" ht="68">
      <c r="A317" s="152" t="s">
        <v>1191</v>
      </c>
      <c r="B317" s="152" t="s">
        <v>1146</v>
      </c>
      <c r="C317" s="152" t="s">
        <v>1192</v>
      </c>
      <c r="D317" s="152" t="s">
        <v>1193</v>
      </c>
      <c r="E317" s="152" t="s">
        <v>1191</v>
      </c>
      <c r="F317" s="152" t="s">
        <v>1146</v>
      </c>
      <c r="G317" s="152" t="s">
        <v>1525</v>
      </c>
      <c r="H317" s="152" t="s">
        <v>1526</v>
      </c>
      <c r="I317" s="151" t="b">
        <f t="shared" si="12"/>
        <v>1</v>
      </c>
      <c r="J317" s="151" t="b">
        <f t="shared" si="12"/>
        <v>1</v>
      </c>
      <c r="K317" s="151" t="b">
        <f t="shared" si="12"/>
        <v>0</v>
      </c>
      <c r="L317" s="151" t="b">
        <f t="shared" si="12"/>
        <v>0</v>
      </c>
      <c r="M317" s="151" t="s">
        <v>1424</v>
      </c>
    </row>
    <row r="318" spans="1:13" ht="85">
      <c r="A318" s="152" t="s">
        <v>1194</v>
      </c>
      <c r="B318" s="152" t="s">
        <v>1146</v>
      </c>
      <c r="C318" s="152" t="s">
        <v>1195</v>
      </c>
      <c r="D318" s="152" t="s">
        <v>1196</v>
      </c>
      <c r="E318" s="152" t="s">
        <v>1194</v>
      </c>
      <c r="F318" s="152" t="s">
        <v>1146</v>
      </c>
      <c r="G318" s="152" t="s">
        <v>1527</v>
      </c>
      <c r="H318" s="152" t="s">
        <v>1528</v>
      </c>
      <c r="I318" s="151" t="b">
        <f t="shared" si="12"/>
        <v>1</v>
      </c>
      <c r="J318" s="151" t="b">
        <f t="shared" si="12"/>
        <v>1</v>
      </c>
      <c r="K318" s="151" t="b">
        <f t="shared" si="12"/>
        <v>0</v>
      </c>
      <c r="L318" s="151" t="b">
        <f t="shared" si="12"/>
        <v>0</v>
      </c>
      <c r="M318" s="151" t="s">
        <v>1424</v>
      </c>
    </row>
    <row r="319" spans="1:13" ht="51">
      <c r="A319" s="152" t="s">
        <v>1197</v>
      </c>
      <c r="B319" s="152" t="s">
        <v>1146</v>
      </c>
      <c r="C319" s="152" t="s">
        <v>1198</v>
      </c>
      <c r="D319" s="152" t="s">
        <v>1199</v>
      </c>
      <c r="I319" s="151" t="b">
        <f t="shared" si="12"/>
        <v>0</v>
      </c>
      <c r="J319" s="151" t="b">
        <f t="shared" si="12"/>
        <v>0</v>
      </c>
      <c r="K319" s="151" t="b">
        <f t="shared" si="12"/>
        <v>0</v>
      </c>
      <c r="L319" s="151" t="b">
        <f t="shared" si="12"/>
        <v>0</v>
      </c>
      <c r="M319" s="151" t="s">
        <v>1467</v>
      </c>
    </row>
    <row r="320" spans="1:13" ht="68">
      <c r="E320" s="152" t="s">
        <v>1529</v>
      </c>
      <c r="F320" s="152" t="s">
        <v>1146</v>
      </c>
      <c r="G320" s="152" t="s">
        <v>1530</v>
      </c>
      <c r="H320" s="152" t="s">
        <v>1531</v>
      </c>
      <c r="I320" s="151" t="b">
        <f t="shared" si="12"/>
        <v>0</v>
      </c>
      <c r="J320" s="151" t="b">
        <f t="shared" si="12"/>
        <v>0</v>
      </c>
      <c r="K320" s="151" t="b">
        <f t="shared" si="12"/>
        <v>0</v>
      </c>
      <c r="L320" s="151" t="b">
        <f t="shared" si="12"/>
        <v>0</v>
      </c>
      <c r="M320" s="151" t="s">
        <v>1475</v>
      </c>
    </row>
    <row r="321" spans="1:13" ht="51">
      <c r="E321" s="152" t="s">
        <v>1532</v>
      </c>
      <c r="F321" s="152" t="s">
        <v>1146</v>
      </c>
      <c r="G321" s="152" t="s">
        <v>1533</v>
      </c>
      <c r="H321" s="152" t="s">
        <v>1534</v>
      </c>
      <c r="I321" s="151" t="b">
        <f t="shared" si="12"/>
        <v>0</v>
      </c>
      <c r="J321" s="151" t="b">
        <f t="shared" si="12"/>
        <v>0</v>
      </c>
      <c r="K321" s="151" t="b">
        <f t="shared" si="12"/>
        <v>0</v>
      </c>
      <c r="L321" s="151" t="b">
        <f t="shared" si="12"/>
        <v>0</v>
      </c>
      <c r="M321" s="151" t="s">
        <v>1475</v>
      </c>
    </row>
    <row r="322" spans="1:13" ht="68">
      <c r="A322" s="152" t="s">
        <v>1200</v>
      </c>
      <c r="B322" s="152" t="s">
        <v>1146</v>
      </c>
      <c r="C322" s="152" t="s">
        <v>1201</v>
      </c>
      <c r="D322" s="152" t="s">
        <v>1202</v>
      </c>
      <c r="I322" s="151" t="b">
        <f t="shared" si="12"/>
        <v>0</v>
      </c>
      <c r="J322" s="151" t="b">
        <f t="shared" si="12"/>
        <v>0</v>
      </c>
      <c r="K322" s="151" t="b">
        <f t="shared" si="12"/>
        <v>0</v>
      </c>
      <c r="L322" s="151" t="b">
        <f t="shared" si="12"/>
        <v>0</v>
      </c>
      <c r="M322" s="151" t="s">
        <v>1467</v>
      </c>
    </row>
    <row r="323" spans="1:13" ht="68">
      <c r="A323" s="152" t="s">
        <v>1203</v>
      </c>
      <c r="B323" s="152" t="s">
        <v>1146</v>
      </c>
      <c r="C323" s="152" t="s">
        <v>1204</v>
      </c>
      <c r="D323" s="152" t="s">
        <v>1205</v>
      </c>
      <c r="I323" s="151" t="b">
        <f t="shared" ref="I323:L338" si="13">EXACT(A323,E323)</f>
        <v>0</v>
      </c>
      <c r="J323" s="151" t="b">
        <f t="shared" si="13"/>
        <v>0</v>
      </c>
      <c r="K323" s="151" t="b">
        <f t="shared" si="13"/>
        <v>0</v>
      </c>
      <c r="L323" s="151" t="b">
        <f t="shared" si="13"/>
        <v>0</v>
      </c>
      <c r="M323" s="151" t="s">
        <v>1467</v>
      </c>
    </row>
    <row r="324" spans="1:13" ht="68">
      <c r="A324" s="152" t="s">
        <v>1206</v>
      </c>
      <c r="B324" s="152" t="s">
        <v>1146</v>
      </c>
      <c r="C324" s="152" t="s">
        <v>1207</v>
      </c>
      <c r="D324" s="152" t="s">
        <v>1208</v>
      </c>
      <c r="E324" s="152" t="s">
        <v>1206</v>
      </c>
      <c r="F324" s="152" t="s">
        <v>1146</v>
      </c>
      <c r="G324" s="152" t="s">
        <v>1207</v>
      </c>
      <c r="H324" s="152" t="s">
        <v>1208</v>
      </c>
      <c r="I324" s="151" t="b">
        <f t="shared" si="13"/>
        <v>1</v>
      </c>
      <c r="J324" s="151" t="b">
        <f t="shared" si="13"/>
        <v>1</v>
      </c>
      <c r="K324" s="151" t="b">
        <f t="shared" si="13"/>
        <v>1</v>
      </c>
      <c r="L324" s="151" t="b">
        <f t="shared" si="13"/>
        <v>1</v>
      </c>
    </row>
    <row r="325" spans="1:13" ht="85">
      <c r="A325" s="152" t="s">
        <v>1209</v>
      </c>
      <c r="B325" s="152" t="s">
        <v>1146</v>
      </c>
      <c r="C325" s="152" t="s">
        <v>1210</v>
      </c>
      <c r="D325" s="152" t="s">
        <v>1211</v>
      </c>
      <c r="E325" s="152" t="s">
        <v>1209</v>
      </c>
      <c r="F325" s="152" t="s">
        <v>1146</v>
      </c>
      <c r="G325" s="152" t="s">
        <v>1535</v>
      </c>
      <c r="H325" s="152" t="s">
        <v>1536</v>
      </c>
      <c r="I325" s="151" t="b">
        <f t="shared" si="13"/>
        <v>1</v>
      </c>
      <c r="J325" s="151" t="b">
        <f t="shared" si="13"/>
        <v>1</v>
      </c>
      <c r="K325" s="151" t="b">
        <f t="shared" si="13"/>
        <v>0</v>
      </c>
      <c r="L325" s="151" t="b">
        <f t="shared" si="13"/>
        <v>0</v>
      </c>
      <c r="M325" s="151" t="s">
        <v>1424</v>
      </c>
    </row>
    <row r="326" spans="1:13" ht="68">
      <c r="A326" s="152" t="s">
        <v>1212</v>
      </c>
      <c r="B326" s="152" t="s">
        <v>1146</v>
      </c>
      <c r="C326" s="152" t="s">
        <v>1213</v>
      </c>
      <c r="D326" s="152" t="s">
        <v>1214</v>
      </c>
      <c r="E326" s="152" t="s">
        <v>1212</v>
      </c>
      <c r="F326" s="152" t="s">
        <v>1146</v>
      </c>
      <c r="G326" s="152" t="s">
        <v>1213</v>
      </c>
      <c r="H326" s="152" t="s">
        <v>1214</v>
      </c>
      <c r="I326" s="151" t="b">
        <f t="shared" si="13"/>
        <v>1</v>
      </c>
      <c r="J326" s="151" t="b">
        <f t="shared" si="13"/>
        <v>1</v>
      </c>
      <c r="K326" s="151" t="b">
        <f t="shared" si="13"/>
        <v>1</v>
      </c>
      <c r="L326" s="151" t="b">
        <f t="shared" si="13"/>
        <v>1</v>
      </c>
    </row>
    <row r="327" spans="1:13" ht="102">
      <c r="A327" s="152" t="s">
        <v>1215</v>
      </c>
      <c r="B327" s="152" t="s">
        <v>1146</v>
      </c>
      <c r="C327" s="152" t="s">
        <v>1216</v>
      </c>
      <c r="D327" s="152" t="s">
        <v>1217</v>
      </c>
      <c r="E327" s="152" t="s">
        <v>1215</v>
      </c>
      <c r="F327" s="152" t="s">
        <v>1146</v>
      </c>
      <c r="G327" s="152" t="s">
        <v>1216</v>
      </c>
      <c r="H327" s="152" t="s">
        <v>1217</v>
      </c>
      <c r="I327" s="151" t="b">
        <f t="shared" si="13"/>
        <v>1</v>
      </c>
      <c r="J327" s="151" t="b">
        <f t="shared" si="13"/>
        <v>1</v>
      </c>
      <c r="K327" s="151" t="b">
        <f t="shared" si="13"/>
        <v>1</v>
      </c>
      <c r="L327" s="151" t="b">
        <f t="shared" si="13"/>
        <v>1</v>
      </c>
    </row>
    <row r="328" spans="1:13" ht="51">
      <c r="A328" s="152" t="s">
        <v>1219</v>
      </c>
      <c r="B328" s="152" t="s">
        <v>1146</v>
      </c>
      <c r="C328" s="152" t="s">
        <v>1220</v>
      </c>
      <c r="D328" s="152" t="s">
        <v>1221</v>
      </c>
      <c r="E328" s="152" t="s">
        <v>1219</v>
      </c>
      <c r="F328" s="152" t="s">
        <v>1146</v>
      </c>
      <c r="G328" s="152" t="s">
        <v>1220</v>
      </c>
      <c r="H328" s="152" t="s">
        <v>1221</v>
      </c>
      <c r="I328" s="151" t="b">
        <f t="shared" si="13"/>
        <v>1</v>
      </c>
      <c r="J328" s="151" t="b">
        <f t="shared" si="13"/>
        <v>1</v>
      </c>
      <c r="K328" s="151" t="b">
        <f t="shared" si="13"/>
        <v>1</v>
      </c>
      <c r="L328" s="151" t="b">
        <f t="shared" si="13"/>
        <v>1</v>
      </c>
    </row>
    <row r="329" spans="1:13" ht="68">
      <c r="A329" s="152" t="s">
        <v>1222</v>
      </c>
      <c r="B329" s="152" t="s">
        <v>1146</v>
      </c>
      <c r="C329" s="152" t="s">
        <v>1223</v>
      </c>
      <c r="D329" s="152" t="s">
        <v>1537</v>
      </c>
      <c r="E329" s="152" t="s">
        <v>1222</v>
      </c>
      <c r="F329" s="152" t="s">
        <v>1146</v>
      </c>
      <c r="G329" s="152" t="s">
        <v>1223</v>
      </c>
      <c r="H329" s="152" t="s">
        <v>1537</v>
      </c>
      <c r="I329" s="151" t="b">
        <f t="shared" si="13"/>
        <v>1</v>
      </c>
      <c r="J329" s="151" t="b">
        <f t="shared" si="13"/>
        <v>1</v>
      </c>
      <c r="K329" s="151" t="b">
        <f t="shared" si="13"/>
        <v>1</v>
      </c>
      <c r="L329" s="151" t="b">
        <f t="shared" si="13"/>
        <v>1</v>
      </c>
    </row>
    <row r="330" spans="1:13" ht="102">
      <c r="A330" s="152" t="s">
        <v>1226</v>
      </c>
      <c r="B330" s="152" t="s">
        <v>1146</v>
      </c>
      <c r="C330" s="152" t="s">
        <v>1227</v>
      </c>
      <c r="D330" s="152" t="s">
        <v>1228</v>
      </c>
      <c r="E330" s="152" t="s">
        <v>1226</v>
      </c>
      <c r="F330" s="152" t="s">
        <v>1146</v>
      </c>
      <c r="G330" s="152" t="s">
        <v>1227</v>
      </c>
      <c r="H330" s="152" t="s">
        <v>1228</v>
      </c>
      <c r="I330" s="151" t="b">
        <f t="shared" si="13"/>
        <v>1</v>
      </c>
      <c r="J330" s="151" t="b">
        <f t="shared" si="13"/>
        <v>1</v>
      </c>
      <c r="K330" s="151" t="b">
        <f t="shared" si="13"/>
        <v>1</v>
      </c>
      <c r="L330" s="151" t="b">
        <f t="shared" si="13"/>
        <v>1</v>
      </c>
    </row>
    <row r="331" spans="1:13" ht="85">
      <c r="A331" s="152" t="s">
        <v>1229</v>
      </c>
      <c r="B331" s="152" t="s">
        <v>1146</v>
      </c>
      <c r="C331" s="152" t="s">
        <v>1230</v>
      </c>
      <c r="D331" s="152" t="s">
        <v>1231</v>
      </c>
      <c r="I331" s="151" t="b">
        <f t="shared" si="13"/>
        <v>0</v>
      </c>
      <c r="J331" s="151" t="b">
        <f t="shared" si="13"/>
        <v>0</v>
      </c>
      <c r="K331" s="151" t="b">
        <f t="shared" si="13"/>
        <v>0</v>
      </c>
      <c r="L331" s="151" t="b">
        <f t="shared" si="13"/>
        <v>0</v>
      </c>
      <c r="M331" s="151" t="s">
        <v>1467</v>
      </c>
    </row>
    <row r="332" spans="1:13" ht="68">
      <c r="A332" s="152" t="s">
        <v>1232</v>
      </c>
      <c r="B332" s="152" t="s">
        <v>1146</v>
      </c>
      <c r="C332" s="152" t="s">
        <v>1233</v>
      </c>
      <c r="D332" s="152" t="s">
        <v>1538</v>
      </c>
      <c r="E332" s="152" t="s">
        <v>1232</v>
      </c>
      <c r="F332" s="152" t="s">
        <v>1146</v>
      </c>
      <c r="G332" s="152" t="s">
        <v>1233</v>
      </c>
      <c r="H332" s="152" t="s">
        <v>1538</v>
      </c>
      <c r="I332" s="151" t="b">
        <f t="shared" si="13"/>
        <v>1</v>
      </c>
      <c r="J332" s="151" t="b">
        <f t="shared" si="13"/>
        <v>1</v>
      </c>
      <c r="K332" s="151" t="b">
        <f t="shared" si="13"/>
        <v>1</v>
      </c>
      <c r="L332" s="151" t="b">
        <f t="shared" si="13"/>
        <v>1</v>
      </c>
    </row>
    <row r="333" spans="1:13" ht="51">
      <c r="A333" s="152" t="s">
        <v>1235</v>
      </c>
      <c r="B333" s="152" t="s">
        <v>1146</v>
      </c>
      <c r="C333" s="152" t="s">
        <v>1236</v>
      </c>
      <c r="D333" s="152" t="s">
        <v>1237</v>
      </c>
      <c r="I333" s="151" t="b">
        <f t="shared" si="13"/>
        <v>0</v>
      </c>
      <c r="J333" s="151" t="b">
        <f t="shared" si="13"/>
        <v>0</v>
      </c>
      <c r="K333" s="151" t="b">
        <f t="shared" si="13"/>
        <v>0</v>
      </c>
      <c r="L333" s="151" t="b">
        <f t="shared" si="13"/>
        <v>0</v>
      </c>
      <c r="M333" s="151" t="s">
        <v>1467</v>
      </c>
    </row>
    <row r="334" spans="1:13" ht="51">
      <c r="A334" s="152" t="s">
        <v>1238</v>
      </c>
      <c r="B334" s="152" t="s">
        <v>1146</v>
      </c>
      <c r="C334" s="152" t="s">
        <v>1239</v>
      </c>
      <c r="D334" s="152" t="s">
        <v>1539</v>
      </c>
      <c r="E334" s="152" t="s">
        <v>1238</v>
      </c>
      <c r="F334" s="152" t="s">
        <v>1146</v>
      </c>
      <c r="G334" s="152" t="s">
        <v>1239</v>
      </c>
      <c r="H334" s="152" t="s">
        <v>1539</v>
      </c>
      <c r="I334" s="151" t="b">
        <f t="shared" si="13"/>
        <v>1</v>
      </c>
      <c r="J334" s="151" t="b">
        <f t="shared" si="13"/>
        <v>1</v>
      </c>
      <c r="K334" s="151" t="b">
        <f t="shared" si="13"/>
        <v>1</v>
      </c>
      <c r="L334" s="151" t="b">
        <f t="shared" si="13"/>
        <v>1</v>
      </c>
    </row>
    <row r="335" spans="1:13" ht="51">
      <c r="A335" s="152" t="s">
        <v>1241</v>
      </c>
      <c r="B335" s="152" t="s">
        <v>1146</v>
      </c>
      <c r="C335" s="152" t="s">
        <v>1242</v>
      </c>
      <c r="D335" s="152" t="s">
        <v>1243</v>
      </c>
      <c r="E335" s="152" t="s">
        <v>1241</v>
      </c>
      <c r="F335" s="152" t="s">
        <v>1146</v>
      </c>
      <c r="G335" s="152" t="s">
        <v>1242</v>
      </c>
      <c r="H335" s="152" t="s">
        <v>1243</v>
      </c>
      <c r="I335" s="151" t="b">
        <f t="shared" si="13"/>
        <v>1</v>
      </c>
      <c r="J335" s="151" t="b">
        <f t="shared" si="13"/>
        <v>1</v>
      </c>
      <c r="K335" s="151" t="b">
        <f t="shared" si="13"/>
        <v>1</v>
      </c>
      <c r="L335" s="151" t="b">
        <f t="shared" si="13"/>
        <v>1</v>
      </c>
    </row>
    <row r="336" spans="1:13" ht="68">
      <c r="A336" s="152" t="s">
        <v>1244</v>
      </c>
      <c r="B336" s="152" t="s">
        <v>1146</v>
      </c>
      <c r="C336" s="152" t="s">
        <v>1245</v>
      </c>
      <c r="D336" s="152" t="s">
        <v>1246</v>
      </c>
      <c r="I336" s="151" t="b">
        <f t="shared" si="13"/>
        <v>0</v>
      </c>
      <c r="J336" s="151" t="b">
        <f t="shared" si="13"/>
        <v>0</v>
      </c>
      <c r="K336" s="151" t="b">
        <f t="shared" si="13"/>
        <v>0</v>
      </c>
      <c r="L336" s="151" t="b">
        <f t="shared" si="13"/>
        <v>0</v>
      </c>
      <c r="M336" s="151" t="s">
        <v>1467</v>
      </c>
    </row>
    <row r="337" spans="1:13" ht="51">
      <c r="A337" s="152" t="s">
        <v>1248</v>
      </c>
      <c r="B337" s="152" t="s">
        <v>1146</v>
      </c>
      <c r="C337" s="152" t="s">
        <v>1249</v>
      </c>
      <c r="D337" s="152" t="s">
        <v>1250</v>
      </c>
      <c r="I337" s="151" t="b">
        <f t="shared" si="13"/>
        <v>0</v>
      </c>
      <c r="J337" s="151" t="b">
        <f t="shared" si="13"/>
        <v>0</v>
      </c>
      <c r="K337" s="151" t="b">
        <f t="shared" si="13"/>
        <v>0</v>
      </c>
      <c r="L337" s="151" t="b">
        <f t="shared" si="13"/>
        <v>0</v>
      </c>
      <c r="M337" s="151" t="s">
        <v>1467</v>
      </c>
    </row>
    <row r="338" spans="1:13" ht="68">
      <c r="A338" s="152" t="s">
        <v>1251</v>
      </c>
      <c r="B338" s="152" t="s">
        <v>1146</v>
      </c>
      <c r="C338" s="152" t="s">
        <v>1252</v>
      </c>
      <c r="D338" s="152" t="s">
        <v>1253</v>
      </c>
      <c r="E338" s="152" t="s">
        <v>1251</v>
      </c>
      <c r="F338" s="152" t="s">
        <v>1146</v>
      </c>
      <c r="G338" s="152" t="s">
        <v>1252</v>
      </c>
      <c r="H338" s="152" t="s">
        <v>1253</v>
      </c>
      <c r="I338" s="151" t="b">
        <f t="shared" si="13"/>
        <v>1</v>
      </c>
      <c r="J338" s="151" t="b">
        <f t="shared" si="13"/>
        <v>1</v>
      </c>
      <c r="K338" s="151" t="b">
        <f t="shared" si="13"/>
        <v>1</v>
      </c>
      <c r="L338" s="151" t="b">
        <f t="shared" si="13"/>
        <v>1</v>
      </c>
    </row>
    <row r="339" spans="1:13" ht="51">
      <c r="A339" s="152" t="s">
        <v>1254</v>
      </c>
      <c r="B339" s="152" t="s">
        <v>1146</v>
      </c>
      <c r="C339" s="152" t="s">
        <v>1255</v>
      </c>
      <c r="D339" s="152" t="s">
        <v>1256</v>
      </c>
      <c r="E339" s="152" t="s">
        <v>1254</v>
      </c>
      <c r="F339" s="152" t="s">
        <v>1146</v>
      </c>
      <c r="G339" s="152" t="s">
        <v>1540</v>
      </c>
      <c r="H339" s="152" t="s">
        <v>1541</v>
      </c>
      <c r="I339" s="151" t="b">
        <f t="shared" ref="I339:L354" si="14">EXACT(A339,E339)</f>
        <v>1</v>
      </c>
      <c r="J339" s="151" t="b">
        <f t="shared" si="14"/>
        <v>1</v>
      </c>
      <c r="K339" s="151" t="b">
        <f t="shared" si="14"/>
        <v>0</v>
      </c>
      <c r="L339" s="151" t="b">
        <f t="shared" si="14"/>
        <v>0</v>
      </c>
      <c r="M339" s="151" t="s">
        <v>1424</v>
      </c>
    </row>
    <row r="340" spans="1:13" ht="34">
      <c r="A340" s="152" t="s">
        <v>1257</v>
      </c>
      <c r="B340" s="152" t="s">
        <v>1146</v>
      </c>
      <c r="C340" s="152" t="s">
        <v>1258</v>
      </c>
      <c r="D340" s="152" t="s">
        <v>1259</v>
      </c>
      <c r="E340" s="152" t="s">
        <v>1257</v>
      </c>
      <c r="F340" s="152" t="s">
        <v>1146</v>
      </c>
      <c r="G340" s="152" t="s">
        <v>1258</v>
      </c>
      <c r="H340" s="152" t="s">
        <v>1259</v>
      </c>
      <c r="I340" s="151" t="b">
        <f t="shared" si="14"/>
        <v>1</v>
      </c>
      <c r="J340" s="151" t="b">
        <f t="shared" si="14"/>
        <v>1</v>
      </c>
      <c r="K340" s="151" t="b">
        <f t="shared" si="14"/>
        <v>1</v>
      </c>
      <c r="L340" s="151" t="b">
        <f t="shared" si="14"/>
        <v>1</v>
      </c>
    </row>
    <row r="341" spans="1:13" ht="34">
      <c r="A341" s="152" t="s">
        <v>1262</v>
      </c>
      <c r="B341" s="152" t="s">
        <v>53</v>
      </c>
      <c r="C341" s="152" t="s">
        <v>1263</v>
      </c>
      <c r="D341" s="152" t="s">
        <v>1264</v>
      </c>
      <c r="E341" s="152" t="s">
        <v>1262</v>
      </c>
      <c r="F341" s="152" t="s">
        <v>53</v>
      </c>
      <c r="G341" s="152" t="s">
        <v>1263</v>
      </c>
      <c r="H341" s="152" t="s">
        <v>1264</v>
      </c>
      <c r="I341" s="151" t="b">
        <f t="shared" si="14"/>
        <v>1</v>
      </c>
      <c r="J341" s="151" t="b">
        <f t="shared" si="14"/>
        <v>1</v>
      </c>
      <c r="K341" s="151" t="b">
        <f t="shared" si="14"/>
        <v>1</v>
      </c>
      <c r="L341" s="151" t="b">
        <f t="shared" si="14"/>
        <v>1</v>
      </c>
    </row>
    <row r="342" spans="1:13" ht="68">
      <c r="A342" s="152" t="s">
        <v>1266</v>
      </c>
      <c r="B342" s="152" t="s">
        <v>53</v>
      </c>
      <c r="C342" s="152" t="s">
        <v>1267</v>
      </c>
      <c r="D342" s="152" t="s">
        <v>1268</v>
      </c>
      <c r="E342" s="152" t="s">
        <v>1266</v>
      </c>
      <c r="F342" s="152" t="s">
        <v>53</v>
      </c>
      <c r="G342" s="152" t="s">
        <v>1267</v>
      </c>
      <c r="H342" s="152" t="s">
        <v>1268</v>
      </c>
      <c r="I342" s="151" t="b">
        <f t="shared" si="14"/>
        <v>1</v>
      </c>
      <c r="J342" s="151" t="b">
        <f t="shared" si="14"/>
        <v>1</v>
      </c>
      <c r="K342" s="151" t="b">
        <f t="shared" si="14"/>
        <v>1</v>
      </c>
      <c r="L342" s="151" t="b">
        <f t="shared" si="14"/>
        <v>1</v>
      </c>
    </row>
    <row r="343" spans="1:13" ht="51">
      <c r="A343" s="152" t="s">
        <v>1270</v>
      </c>
      <c r="B343" s="152" t="s">
        <v>53</v>
      </c>
      <c r="C343" s="152" t="s">
        <v>1271</v>
      </c>
      <c r="D343" s="152" t="s">
        <v>1272</v>
      </c>
      <c r="E343" s="152" t="s">
        <v>1270</v>
      </c>
      <c r="F343" s="152" t="s">
        <v>53</v>
      </c>
      <c r="G343" s="152" t="s">
        <v>1271</v>
      </c>
      <c r="H343" s="152" t="s">
        <v>1272</v>
      </c>
      <c r="I343" s="151" t="b">
        <f t="shared" si="14"/>
        <v>1</v>
      </c>
      <c r="J343" s="151" t="b">
        <f t="shared" si="14"/>
        <v>1</v>
      </c>
      <c r="K343" s="151" t="b">
        <f t="shared" si="14"/>
        <v>1</v>
      </c>
      <c r="L343" s="151" t="b">
        <f t="shared" si="14"/>
        <v>1</v>
      </c>
    </row>
    <row r="344" spans="1:13" ht="51">
      <c r="A344" s="152" t="s">
        <v>1274</v>
      </c>
      <c r="B344" s="152" t="s">
        <v>53</v>
      </c>
      <c r="C344" s="152" t="s">
        <v>1275</v>
      </c>
      <c r="D344" s="152" t="s">
        <v>1276</v>
      </c>
      <c r="E344" s="152" t="s">
        <v>1274</v>
      </c>
      <c r="F344" s="152" t="s">
        <v>53</v>
      </c>
      <c r="G344" s="152" t="s">
        <v>1275</v>
      </c>
      <c r="H344" s="152" t="s">
        <v>1276</v>
      </c>
      <c r="I344" s="151" t="b">
        <f t="shared" si="14"/>
        <v>1</v>
      </c>
      <c r="J344" s="151" t="b">
        <f t="shared" si="14"/>
        <v>1</v>
      </c>
      <c r="K344" s="151" t="b">
        <f t="shared" si="14"/>
        <v>1</v>
      </c>
      <c r="L344" s="151" t="b">
        <f t="shared" si="14"/>
        <v>1</v>
      </c>
    </row>
    <row r="345" spans="1:13" ht="51">
      <c r="E345" s="152" t="s">
        <v>1542</v>
      </c>
      <c r="F345" s="152" t="s">
        <v>53</v>
      </c>
      <c r="G345" s="152" t="s">
        <v>1543</v>
      </c>
      <c r="H345" s="152" t="s">
        <v>1544</v>
      </c>
      <c r="I345" s="151" t="b">
        <f t="shared" si="14"/>
        <v>0</v>
      </c>
      <c r="J345" s="151" t="b">
        <f t="shared" si="14"/>
        <v>0</v>
      </c>
      <c r="K345" s="151" t="b">
        <f t="shared" si="14"/>
        <v>0</v>
      </c>
      <c r="L345" s="151" t="b">
        <f t="shared" si="14"/>
        <v>0</v>
      </c>
      <c r="M345" s="151" t="s">
        <v>1475</v>
      </c>
    </row>
    <row r="346" spans="1:13" ht="51">
      <c r="A346" s="152" t="s">
        <v>1277</v>
      </c>
      <c r="B346" s="152" t="s">
        <v>53</v>
      </c>
      <c r="C346" s="152" t="s">
        <v>1278</v>
      </c>
      <c r="D346" s="152" t="s">
        <v>1279</v>
      </c>
      <c r="E346" s="152" t="s">
        <v>1277</v>
      </c>
      <c r="F346" s="152" t="s">
        <v>53</v>
      </c>
      <c r="G346" s="152" t="s">
        <v>1278</v>
      </c>
      <c r="H346" s="152" t="s">
        <v>1279</v>
      </c>
      <c r="I346" s="151" t="b">
        <f t="shared" si="14"/>
        <v>1</v>
      </c>
      <c r="J346" s="151" t="b">
        <f t="shared" si="14"/>
        <v>1</v>
      </c>
      <c r="K346" s="151" t="b">
        <f t="shared" si="14"/>
        <v>1</v>
      </c>
      <c r="L346" s="151" t="b">
        <f t="shared" si="14"/>
        <v>1</v>
      </c>
    </row>
    <row r="347" spans="1:13" ht="51">
      <c r="A347" s="152" t="s">
        <v>1281</v>
      </c>
      <c r="B347" s="152" t="s">
        <v>53</v>
      </c>
      <c r="C347" s="152" t="s">
        <v>1282</v>
      </c>
      <c r="D347" s="152" t="s">
        <v>1283</v>
      </c>
      <c r="I347" s="151" t="b">
        <f t="shared" si="14"/>
        <v>0</v>
      </c>
      <c r="J347" s="151" t="b">
        <f t="shared" si="14"/>
        <v>0</v>
      </c>
      <c r="K347" s="151" t="b">
        <f t="shared" si="14"/>
        <v>0</v>
      </c>
      <c r="L347" s="151" t="b">
        <f t="shared" si="14"/>
        <v>0</v>
      </c>
      <c r="M347" s="151" t="s">
        <v>1467</v>
      </c>
    </row>
    <row r="348" spans="1:13" ht="68">
      <c r="A348" s="152" t="s">
        <v>1284</v>
      </c>
      <c r="B348" s="152" t="s">
        <v>53</v>
      </c>
      <c r="C348" s="152" t="s">
        <v>1285</v>
      </c>
      <c r="D348" s="152" t="s">
        <v>1286</v>
      </c>
      <c r="I348" s="151" t="b">
        <f t="shared" si="14"/>
        <v>0</v>
      </c>
      <c r="J348" s="151" t="b">
        <f t="shared" si="14"/>
        <v>0</v>
      </c>
      <c r="K348" s="151" t="b">
        <f t="shared" si="14"/>
        <v>0</v>
      </c>
      <c r="L348" s="151" t="b">
        <f t="shared" si="14"/>
        <v>0</v>
      </c>
      <c r="M348" s="151" t="s">
        <v>1467</v>
      </c>
    </row>
    <row r="349" spans="1:13" ht="68">
      <c r="A349" s="152" t="s">
        <v>1288</v>
      </c>
      <c r="B349" s="152" t="s">
        <v>53</v>
      </c>
      <c r="C349" s="152" t="s">
        <v>1289</v>
      </c>
      <c r="D349" s="152" t="s">
        <v>1545</v>
      </c>
      <c r="E349" s="152" t="s">
        <v>1288</v>
      </c>
      <c r="F349" s="152" t="s">
        <v>53</v>
      </c>
      <c r="G349" s="152" t="s">
        <v>1289</v>
      </c>
      <c r="H349" s="152" t="s">
        <v>1545</v>
      </c>
      <c r="I349" s="151" t="b">
        <f t="shared" si="14"/>
        <v>1</v>
      </c>
      <c r="J349" s="151" t="b">
        <f t="shared" si="14"/>
        <v>1</v>
      </c>
      <c r="K349" s="151" t="b">
        <f t="shared" si="14"/>
        <v>1</v>
      </c>
      <c r="L349" s="151" t="b">
        <f t="shared" si="14"/>
        <v>1</v>
      </c>
    </row>
    <row r="350" spans="1:13" ht="68">
      <c r="A350" s="152" t="s">
        <v>1292</v>
      </c>
      <c r="B350" s="152" t="s">
        <v>53</v>
      </c>
      <c r="C350" s="152" t="s">
        <v>1293</v>
      </c>
      <c r="D350" s="152" t="s">
        <v>1546</v>
      </c>
      <c r="E350" s="152" t="s">
        <v>1292</v>
      </c>
      <c r="F350" s="152" t="s">
        <v>53</v>
      </c>
      <c r="G350" s="152" t="s">
        <v>1293</v>
      </c>
      <c r="H350" s="152" t="s">
        <v>1546</v>
      </c>
      <c r="I350" s="151" t="b">
        <f t="shared" si="14"/>
        <v>1</v>
      </c>
      <c r="J350" s="151" t="b">
        <f t="shared" si="14"/>
        <v>1</v>
      </c>
      <c r="K350" s="151" t="b">
        <f t="shared" si="14"/>
        <v>1</v>
      </c>
      <c r="L350" s="151" t="b">
        <f t="shared" si="14"/>
        <v>1</v>
      </c>
    </row>
    <row r="351" spans="1:13" ht="68">
      <c r="A351" s="152" t="s">
        <v>1296</v>
      </c>
      <c r="B351" s="152" t="s">
        <v>53</v>
      </c>
      <c r="C351" s="152" t="s">
        <v>1297</v>
      </c>
      <c r="D351" s="152" t="s">
        <v>1547</v>
      </c>
      <c r="E351" s="152" t="s">
        <v>1296</v>
      </c>
      <c r="F351" s="152" t="s">
        <v>53</v>
      </c>
      <c r="G351" s="152" t="s">
        <v>1297</v>
      </c>
      <c r="H351" s="152" t="s">
        <v>1547</v>
      </c>
      <c r="I351" s="151" t="b">
        <f t="shared" si="14"/>
        <v>1</v>
      </c>
      <c r="J351" s="151" t="b">
        <f t="shared" si="14"/>
        <v>1</v>
      </c>
      <c r="K351" s="151" t="b">
        <f t="shared" si="14"/>
        <v>1</v>
      </c>
      <c r="L351" s="151" t="b">
        <f t="shared" si="14"/>
        <v>1</v>
      </c>
    </row>
    <row r="352" spans="1:13" ht="68">
      <c r="A352" s="152" t="s">
        <v>1299</v>
      </c>
      <c r="B352" s="152" t="s">
        <v>53</v>
      </c>
      <c r="C352" s="152" t="s">
        <v>1300</v>
      </c>
      <c r="D352" s="152" t="s">
        <v>1548</v>
      </c>
      <c r="E352" s="152" t="s">
        <v>1299</v>
      </c>
      <c r="F352" s="152" t="s">
        <v>53</v>
      </c>
      <c r="G352" s="152" t="s">
        <v>1300</v>
      </c>
      <c r="H352" s="152" t="s">
        <v>1548</v>
      </c>
      <c r="I352" s="151" t="b">
        <f t="shared" si="14"/>
        <v>1</v>
      </c>
      <c r="J352" s="151" t="b">
        <f t="shared" si="14"/>
        <v>1</v>
      </c>
      <c r="K352" s="151" t="b">
        <f t="shared" si="14"/>
        <v>1</v>
      </c>
      <c r="L352" s="151" t="b">
        <f t="shared" si="14"/>
        <v>1</v>
      </c>
    </row>
    <row r="353" spans="1:13" ht="68">
      <c r="A353" s="152" t="s">
        <v>1303</v>
      </c>
      <c r="B353" s="152" t="s">
        <v>53</v>
      </c>
      <c r="C353" s="152" t="s">
        <v>1304</v>
      </c>
      <c r="D353" s="152" t="s">
        <v>1549</v>
      </c>
      <c r="E353" s="152" t="s">
        <v>1303</v>
      </c>
      <c r="F353" s="152" t="s">
        <v>53</v>
      </c>
      <c r="G353" s="152" t="s">
        <v>1304</v>
      </c>
      <c r="H353" s="152" t="s">
        <v>1549</v>
      </c>
      <c r="I353" s="151" t="b">
        <f t="shared" si="14"/>
        <v>1</v>
      </c>
      <c r="J353" s="151" t="b">
        <f t="shared" si="14"/>
        <v>1</v>
      </c>
      <c r="K353" s="151" t="b">
        <f t="shared" si="14"/>
        <v>1</v>
      </c>
      <c r="L353" s="151" t="b">
        <f t="shared" si="14"/>
        <v>1</v>
      </c>
    </row>
    <row r="354" spans="1:13" ht="51">
      <c r="A354" s="152" t="s">
        <v>1306</v>
      </c>
      <c r="B354" s="152" t="s">
        <v>53</v>
      </c>
      <c r="C354" s="152" t="s">
        <v>1307</v>
      </c>
      <c r="D354" s="152" t="s">
        <v>1550</v>
      </c>
      <c r="E354" s="152" t="s">
        <v>1306</v>
      </c>
      <c r="F354" s="152" t="s">
        <v>53</v>
      </c>
      <c r="G354" s="152" t="s">
        <v>1307</v>
      </c>
      <c r="H354" s="152" t="s">
        <v>1550</v>
      </c>
      <c r="I354" s="151" t="b">
        <f t="shared" si="14"/>
        <v>1</v>
      </c>
      <c r="J354" s="151" t="b">
        <f t="shared" si="14"/>
        <v>1</v>
      </c>
      <c r="K354" s="151" t="b">
        <f t="shared" si="14"/>
        <v>1</v>
      </c>
      <c r="L354" s="151" t="b">
        <f t="shared" si="14"/>
        <v>1</v>
      </c>
      <c r="M354" s="153"/>
    </row>
    <row r="355" spans="1:13" ht="51">
      <c r="A355" s="152" t="s">
        <v>1310</v>
      </c>
      <c r="B355" s="152" t="s">
        <v>53</v>
      </c>
      <c r="C355" s="152" t="s">
        <v>1311</v>
      </c>
      <c r="D355" s="152" t="s">
        <v>1312</v>
      </c>
      <c r="E355" s="152" t="s">
        <v>1310</v>
      </c>
      <c r="F355" s="152" t="s">
        <v>53</v>
      </c>
      <c r="G355" s="152" t="s">
        <v>1311</v>
      </c>
      <c r="H355" s="152" t="s">
        <v>1312</v>
      </c>
      <c r="I355" s="151" t="b">
        <f t="shared" ref="I355:L375" si="15">EXACT(A355,E355)</f>
        <v>1</v>
      </c>
      <c r="J355" s="151" t="b">
        <f t="shared" si="15"/>
        <v>1</v>
      </c>
      <c r="K355" s="151" t="b">
        <f t="shared" si="15"/>
        <v>1</v>
      </c>
      <c r="L355" s="151" t="b">
        <f t="shared" si="15"/>
        <v>1</v>
      </c>
      <c r="M355" s="153"/>
    </row>
    <row r="356" spans="1:13" ht="51">
      <c r="A356" s="152" t="s">
        <v>1314</v>
      </c>
      <c r="B356" s="152" t="s">
        <v>53</v>
      </c>
      <c r="C356" s="152" t="s">
        <v>1315</v>
      </c>
      <c r="D356" s="152" t="s">
        <v>1316</v>
      </c>
      <c r="E356" s="152" t="s">
        <v>1314</v>
      </c>
      <c r="F356" s="152" t="s">
        <v>53</v>
      </c>
      <c r="G356" s="152" t="s">
        <v>1315</v>
      </c>
      <c r="H356" s="152" t="s">
        <v>1316</v>
      </c>
      <c r="I356" s="151" t="b">
        <f t="shared" si="15"/>
        <v>1</v>
      </c>
      <c r="J356" s="151" t="b">
        <f t="shared" si="15"/>
        <v>1</v>
      </c>
      <c r="K356" s="151" t="b">
        <f t="shared" si="15"/>
        <v>1</v>
      </c>
      <c r="L356" s="151" t="b">
        <f t="shared" si="15"/>
        <v>1</v>
      </c>
      <c r="M356" s="153"/>
    </row>
    <row r="357" spans="1:13" ht="51">
      <c r="A357" s="152" t="s">
        <v>1318</v>
      </c>
      <c r="B357" s="152" t="s">
        <v>53</v>
      </c>
      <c r="C357" s="152" t="s">
        <v>1319</v>
      </c>
      <c r="D357" s="152" t="s">
        <v>1320</v>
      </c>
      <c r="E357" s="152" t="s">
        <v>1318</v>
      </c>
      <c r="F357" s="152" t="s">
        <v>53</v>
      </c>
      <c r="G357" s="152" t="s">
        <v>1319</v>
      </c>
      <c r="H357" s="152" t="s">
        <v>1320</v>
      </c>
      <c r="I357" s="151" t="b">
        <f t="shared" si="15"/>
        <v>1</v>
      </c>
      <c r="J357" s="151" t="b">
        <f t="shared" si="15"/>
        <v>1</v>
      </c>
      <c r="K357" s="151" t="b">
        <f t="shared" si="15"/>
        <v>1</v>
      </c>
      <c r="L357" s="151" t="b">
        <f t="shared" si="15"/>
        <v>1</v>
      </c>
      <c r="M357" s="153"/>
    </row>
    <row r="358" spans="1:13" ht="51">
      <c r="A358" s="152" t="s">
        <v>1322</v>
      </c>
      <c r="B358" s="152" t="s">
        <v>53</v>
      </c>
      <c r="C358" s="152" t="s">
        <v>1323</v>
      </c>
      <c r="D358" s="152" t="s">
        <v>1324</v>
      </c>
      <c r="E358" s="152" t="s">
        <v>1322</v>
      </c>
      <c r="F358" s="152" t="s">
        <v>53</v>
      </c>
      <c r="G358" s="152" t="s">
        <v>1323</v>
      </c>
      <c r="H358" s="152" t="s">
        <v>1324</v>
      </c>
      <c r="I358" s="151" t="b">
        <f t="shared" si="15"/>
        <v>1</v>
      </c>
      <c r="J358" s="151" t="b">
        <f t="shared" si="15"/>
        <v>1</v>
      </c>
      <c r="K358" s="151" t="b">
        <f t="shared" si="15"/>
        <v>1</v>
      </c>
      <c r="L358" s="151" t="b">
        <f t="shared" si="15"/>
        <v>1</v>
      </c>
      <c r="M358" s="153"/>
    </row>
    <row r="359" spans="1:13" ht="51">
      <c r="A359" s="152" t="s">
        <v>1326</v>
      </c>
      <c r="B359" s="152" t="s">
        <v>53</v>
      </c>
      <c r="C359" s="152" t="s">
        <v>1327</v>
      </c>
      <c r="D359" s="152" t="s">
        <v>1551</v>
      </c>
      <c r="E359" s="152" t="s">
        <v>1326</v>
      </c>
      <c r="F359" s="152" t="s">
        <v>53</v>
      </c>
      <c r="G359" s="152" t="s">
        <v>1327</v>
      </c>
      <c r="H359" s="152" t="s">
        <v>1551</v>
      </c>
      <c r="I359" s="151" t="b">
        <f t="shared" si="15"/>
        <v>1</v>
      </c>
      <c r="J359" s="151" t="b">
        <f t="shared" si="15"/>
        <v>1</v>
      </c>
      <c r="K359" s="151" t="b">
        <f t="shared" si="15"/>
        <v>1</v>
      </c>
      <c r="L359" s="151" t="b">
        <f t="shared" si="15"/>
        <v>1</v>
      </c>
      <c r="M359" s="153"/>
    </row>
    <row r="360" spans="1:13" ht="51">
      <c r="A360" s="152" t="s">
        <v>1330</v>
      </c>
      <c r="B360" s="152" t="s">
        <v>53</v>
      </c>
      <c r="C360" s="152" t="s">
        <v>1331</v>
      </c>
      <c r="D360" s="152" t="s">
        <v>1552</v>
      </c>
      <c r="E360" s="152" t="s">
        <v>1330</v>
      </c>
      <c r="F360" s="152" t="s">
        <v>53</v>
      </c>
      <c r="G360" s="152" t="s">
        <v>1331</v>
      </c>
      <c r="H360" s="152" t="s">
        <v>1552</v>
      </c>
      <c r="I360" s="151" t="b">
        <f t="shared" si="15"/>
        <v>1</v>
      </c>
      <c r="J360" s="151" t="b">
        <f t="shared" si="15"/>
        <v>1</v>
      </c>
      <c r="K360" s="151" t="b">
        <f t="shared" si="15"/>
        <v>1</v>
      </c>
      <c r="L360" s="151" t="b">
        <f t="shared" si="15"/>
        <v>1</v>
      </c>
      <c r="M360" s="153"/>
    </row>
    <row r="361" spans="1:13" ht="68">
      <c r="A361" s="152" t="s">
        <v>1333</v>
      </c>
      <c r="B361" s="152" t="s">
        <v>53</v>
      </c>
      <c r="C361" s="152" t="s">
        <v>1334</v>
      </c>
      <c r="D361" s="152" t="s">
        <v>1553</v>
      </c>
      <c r="E361" s="152" t="s">
        <v>1333</v>
      </c>
      <c r="F361" s="152" t="s">
        <v>53</v>
      </c>
      <c r="G361" s="152" t="s">
        <v>1334</v>
      </c>
      <c r="H361" s="152" t="s">
        <v>1553</v>
      </c>
      <c r="I361" s="151" t="b">
        <f t="shared" si="15"/>
        <v>1</v>
      </c>
      <c r="J361" s="151" t="b">
        <f t="shared" si="15"/>
        <v>1</v>
      </c>
      <c r="K361" s="151" t="b">
        <f t="shared" si="15"/>
        <v>1</v>
      </c>
      <c r="L361" s="151" t="b">
        <f t="shared" si="15"/>
        <v>1</v>
      </c>
      <c r="M361" s="153"/>
    </row>
    <row r="362" spans="1:13" ht="68">
      <c r="A362" s="152" t="s">
        <v>1337</v>
      </c>
      <c r="B362" s="152" t="s">
        <v>53</v>
      </c>
      <c r="C362" s="152" t="s">
        <v>1338</v>
      </c>
      <c r="D362" s="152" t="s">
        <v>1554</v>
      </c>
      <c r="E362" s="152" t="s">
        <v>1337</v>
      </c>
      <c r="F362" s="152" t="s">
        <v>53</v>
      </c>
      <c r="G362" s="152" t="s">
        <v>1338</v>
      </c>
      <c r="H362" s="152" t="s">
        <v>1554</v>
      </c>
      <c r="I362" s="151" t="b">
        <f t="shared" si="15"/>
        <v>1</v>
      </c>
      <c r="J362" s="151" t="b">
        <f t="shared" si="15"/>
        <v>1</v>
      </c>
      <c r="K362" s="151" t="b">
        <f t="shared" si="15"/>
        <v>1</v>
      </c>
      <c r="L362" s="151" t="b">
        <f t="shared" si="15"/>
        <v>1</v>
      </c>
    </row>
    <row r="363" spans="1:13" ht="68">
      <c r="A363" s="152" t="s">
        <v>1340</v>
      </c>
      <c r="B363" s="152" t="s">
        <v>53</v>
      </c>
      <c r="C363" s="152" t="s">
        <v>1341</v>
      </c>
      <c r="D363" s="152" t="s">
        <v>1555</v>
      </c>
      <c r="E363" s="152" t="s">
        <v>1340</v>
      </c>
      <c r="F363" s="152" t="s">
        <v>53</v>
      </c>
      <c r="G363" s="152" t="s">
        <v>1341</v>
      </c>
      <c r="H363" s="152" t="s">
        <v>1555</v>
      </c>
      <c r="I363" s="151" t="b">
        <f t="shared" si="15"/>
        <v>1</v>
      </c>
      <c r="J363" s="151" t="b">
        <f t="shared" si="15"/>
        <v>1</v>
      </c>
      <c r="K363" s="151" t="b">
        <f t="shared" si="15"/>
        <v>1</v>
      </c>
      <c r="L363" s="151" t="b">
        <f t="shared" si="15"/>
        <v>1</v>
      </c>
    </row>
    <row r="364" spans="1:13" ht="51">
      <c r="A364" s="152" t="s">
        <v>1344</v>
      </c>
      <c r="B364" s="152" t="s">
        <v>53</v>
      </c>
      <c r="C364" s="152" t="s">
        <v>1345</v>
      </c>
      <c r="D364" s="152" t="s">
        <v>1556</v>
      </c>
      <c r="E364" s="152" t="s">
        <v>1344</v>
      </c>
      <c r="F364" s="152" t="s">
        <v>53</v>
      </c>
      <c r="G364" s="152" t="s">
        <v>1345</v>
      </c>
      <c r="H364" s="152" t="s">
        <v>1556</v>
      </c>
      <c r="I364" s="151" t="b">
        <f t="shared" si="15"/>
        <v>1</v>
      </c>
      <c r="J364" s="151" t="b">
        <f t="shared" si="15"/>
        <v>1</v>
      </c>
      <c r="K364" s="151" t="b">
        <f t="shared" si="15"/>
        <v>1</v>
      </c>
      <c r="L364" s="151" t="b">
        <f t="shared" si="15"/>
        <v>1</v>
      </c>
    </row>
    <row r="365" spans="1:13" ht="51">
      <c r="A365" s="152" t="s">
        <v>1347</v>
      </c>
      <c r="B365" s="152" t="s">
        <v>53</v>
      </c>
      <c r="C365" s="152" t="s">
        <v>1348</v>
      </c>
      <c r="D365" s="152" t="s">
        <v>1557</v>
      </c>
      <c r="E365" s="152" t="s">
        <v>1347</v>
      </c>
      <c r="F365" s="152" t="s">
        <v>53</v>
      </c>
      <c r="G365" s="152" t="s">
        <v>1348</v>
      </c>
      <c r="H365" s="152" t="s">
        <v>1557</v>
      </c>
      <c r="I365" s="151" t="b">
        <f t="shared" si="15"/>
        <v>1</v>
      </c>
      <c r="J365" s="151" t="b">
        <f t="shared" si="15"/>
        <v>1</v>
      </c>
      <c r="K365" s="151" t="b">
        <f t="shared" si="15"/>
        <v>1</v>
      </c>
      <c r="L365" s="151" t="b">
        <f t="shared" si="15"/>
        <v>1</v>
      </c>
    </row>
    <row r="366" spans="1:13" ht="51">
      <c r="A366" s="152" t="s">
        <v>1351</v>
      </c>
      <c r="B366" s="152" t="s">
        <v>53</v>
      </c>
      <c r="C366" s="152" t="s">
        <v>1352</v>
      </c>
      <c r="D366" s="152" t="s">
        <v>1558</v>
      </c>
      <c r="E366" s="152" t="s">
        <v>1351</v>
      </c>
      <c r="F366" s="152" t="s">
        <v>53</v>
      </c>
      <c r="G366" s="152" t="s">
        <v>1352</v>
      </c>
      <c r="H366" s="152" t="s">
        <v>1558</v>
      </c>
      <c r="I366" s="151" t="b">
        <f t="shared" si="15"/>
        <v>1</v>
      </c>
      <c r="J366" s="151" t="b">
        <f t="shared" si="15"/>
        <v>1</v>
      </c>
      <c r="K366" s="151" t="b">
        <f t="shared" si="15"/>
        <v>1</v>
      </c>
      <c r="L366" s="151" t="b">
        <f t="shared" si="15"/>
        <v>1</v>
      </c>
    </row>
    <row r="367" spans="1:13" ht="85">
      <c r="A367" s="152" t="s">
        <v>1355</v>
      </c>
      <c r="B367" s="152" t="s">
        <v>53</v>
      </c>
      <c r="C367" s="152" t="s">
        <v>1356</v>
      </c>
      <c r="D367" s="152" t="s">
        <v>1559</v>
      </c>
      <c r="E367" s="152" t="s">
        <v>1355</v>
      </c>
      <c r="F367" s="152" t="s">
        <v>53</v>
      </c>
      <c r="G367" s="152" t="s">
        <v>1356</v>
      </c>
      <c r="H367" s="152" t="s">
        <v>1559</v>
      </c>
      <c r="I367" s="151" t="b">
        <f t="shared" si="15"/>
        <v>1</v>
      </c>
      <c r="J367" s="151" t="b">
        <f t="shared" si="15"/>
        <v>1</v>
      </c>
      <c r="K367" s="151" t="b">
        <f t="shared" si="15"/>
        <v>1</v>
      </c>
      <c r="L367" s="151" t="b">
        <f t="shared" si="15"/>
        <v>1</v>
      </c>
    </row>
    <row r="368" spans="1:13" ht="51">
      <c r="E368" s="152" t="s">
        <v>1560</v>
      </c>
      <c r="F368" s="152" t="s">
        <v>53</v>
      </c>
      <c r="G368" s="152" t="s">
        <v>1561</v>
      </c>
      <c r="H368" s="152" t="s">
        <v>1562</v>
      </c>
      <c r="I368" s="151" t="b">
        <f t="shared" si="15"/>
        <v>0</v>
      </c>
      <c r="J368" s="151" t="b">
        <f t="shared" si="15"/>
        <v>0</v>
      </c>
      <c r="K368" s="151" t="b">
        <f t="shared" si="15"/>
        <v>0</v>
      </c>
      <c r="L368" s="151" t="b">
        <f t="shared" si="15"/>
        <v>0</v>
      </c>
      <c r="M368" s="151" t="s">
        <v>1475</v>
      </c>
    </row>
    <row r="369" spans="1:13" ht="68">
      <c r="A369" s="152" t="s">
        <v>1358</v>
      </c>
      <c r="B369" s="152" t="s">
        <v>53</v>
      </c>
      <c r="C369" s="152" t="s">
        <v>1359</v>
      </c>
      <c r="D369" s="152" t="s">
        <v>1360</v>
      </c>
      <c r="E369" s="152" t="s">
        <v>1358</v>
      </c>
      <c r="F369" s="152" t="s">
        <v>53</v>
      </c>
      <c r="G369" s="152" t="s">
        <v>1563</v>
      </c>
      <c r="H369" s="152" t="s">
        <v>1564</v>
      </c>
      <c r="I369" s="151" t="b">
        <f t="shared" si="15"/>
        <v>1</v>
      </c>
      <c r="J369" s="151" t="b">
        <f t="shared" si="15"/>
        <v>1</v>
      </c>
      <c r="K369" s="151" t="b">
        <f t="shared" si="15"/>
        <v>0</v>
      </c>
      <c r="L369" s="151" t="b">
        <f t="shared" si="15"/>
        <v>0</v>
      </c>
      <c r="M369" s="151" t="s">
        <v>1424</v>
      </c>
    </row>
    <row r="370" spans="1:13" ht="51">
      <c r="A370" s="152" t="s">
        <v>1361</v>
      </c>
      <c r="B370" s="152" t="s">
        <v>53</v>
      </c>
      <c r="C370" s="152" t="s">
        <v>1362</v>
      </c>
      <c r="D370" s="152" t="s">
        <v>1565</v>
      </c>
      <c r="E370" s="152" t="s">
        <v>1361</v>
      </c>
      <c r="F370" s="152" t="s">
        <v>53</v>
      </c>
      <c r="G370" s="152" t="s">
        <v>1362</v>
      </c>
      <c r="H370" s="152" t="s">
        <v>1565</v>
      </c>
      <c r="I370" s="151" t="b">
        <f t="shared" si="15"/>
        <v>1</v>
      </c>
      <c r="J370" s="151" t="b">
        <f t="shared" si="15"/>
        <v>1</v>
      </c>
      <c r="K370" s="151" t="b">
        <f t="shared" si="15"/>
        <v>1</v>
      </c>
      <c r="L370" s="151" t="b">
        <f t="shared" si="15"/>
        <v>1</v>
      </c>
    </row>
    <row r="371" spans="1:13" ht="68">
      <c r="A371" s="152" t="s">
        <v>1364</v>
      </c>
      <c r="B371" s="152" t="s">
        <v>53</v>
      </c>
      <c r="C371" s="152" t="s">
        <v>1365</v>
      </c>
      <c r="D371" s="152" t="s">
        <v>1566</v>
      </c>
      <c r="E371" s="152" t="s">
        <v>1364</v>
      </c>
      <c r="F371" s="152" t="s">
        <v>53</v>
      </c>
      <c r="G371" s="152" t="s">
        <v>1365</v>
      </c>
      <c r="H371" s="152" t="s">
        <v>1566</v>
      </c>
      <c r="I371" s="151" t="b">
        <f t="shared" si="15"/>
        <v>1</v>
      </c>
      <c r="J371" s="151" t="b">
        <f t="shared" si="15"/>
        <v>1</v>
      </c>
      <c r="K371" s="151" t="b">
        <f t="shared" si="15"/>
        <v>1</v>
      </c>
      <c r="L371" s="151" t="b">
        <f t="shared" si="15"/>
        <v>1</v>
      </c>
    </row>
    <row r="372" spans="1:13" ht="51">
      <c r="A372" s="152" t="s">
        <v>1367</v>
      </c>
      <c r="B372" s="152" t="s">
        <v>53</v>
      </c>
      <c r="C372" s="152" t="s">
        <v>1368</v>
      </c>
      <c r="D372" s="152" t="s">
        <v>1369</v>
      </c>
      <c r="I372" s="151" t="b">
        <f t="shared" si="15"/>
        <v>0</v>
      </c>
      <c r="J372" s="151" t="b">
        <f t="shared" si="15"/>
        <v>0</v>
      </c>
      <c r="K372" s="151" t="b">
        <f t="shared" si="15"/>
        <v>0</v>
      </c>
      <c r="L372" s="151" t="b">
        <f t="shared" si="15"/>
        <v>0</v>
      </c>
      <c r="M372" s="151" t="s">
        <v>1467</v>
      </c>
    </row>
    <row r="373" spans="1:13" ht="51">
      <c r="E373" s="152" t="s">
        <v>1567</v>
      </c>
      <c r="F373" s="152" t="s">
        <v>53</v>
      </c>
      <c r="G373" s="152" t="s">
        <v>1568</v>
      </c>
      <c r="H373" s="152" t="s">
        <v>1569</v>
      </c>
      <c r="I373" s="151" t="b">
        <f t="shared" si="15"/>
        <v>0</v>
      </c>
      <c r="J373" s="151" t="b">
        <f t="shared" si="15"/>
        <v>0</v>
      </c>
      <c r="K373" s="151" t="b">
        <f t="shared" si="15"/>
        <v>0</v>
      </c>
      <c r="L373" s="151" t="b">
        <f t="shared" si="15"/>
        <v>0</v>
      </c>
      <c r="M373" s="152" t="s">
        <v>1598</v>
      </c>
    </row>
    <row r="374" spans="1:13" ht="85">
      <c r="E374" s="152" t="s">
        <v>1570</v>
      </c>
      <c r="F374" s="152" t="s">
        <v>53</v>
      </c>
      <c r="G374" s="152" t="s">
        <v>1596</v>
      </c>
      <c r="H374" s="152" t="s">
        <v>1572</v>
      </c>
      <c r="I374" s="151" t="b">
        <f t="shared" si="15"/>
        <v>0</v>
      </c>
      <c r="J374" s="151" t="b">
        <f t="shared" si="15"/>
        <v>0</v>
      </c>
      <c r="K374" s="151" t="b">
        <f t="shared" si="15"/>
        <v>0</v>
      </c>
      <c r="L374" s="151" t="b">
        <f t="shared" si="15"/>
        <v>0</v>
      </c>
      <c r="M374" s="152" t="s">
        <v>1599</v>
      </c>
    </row>
    <row r="375" spans="1:13" ht="51">
      <c r="E375" s="152" t="s">
        <v>1573</v>
      </c>
      <c r="F375" s="152" t="s">
        <v>53</v>
      </c>
      <c r="G375" s="152" t="s">
        <v>1597</v>
      </c>
      <c r="H375" s="152" t="s">
        <v>1575</v>
      </c>
      <c r="I375" s="151" t="b">
        <f t="shared" si="15"/>
        <v>0</v>
      </c>
      <c r="J375" s="151" t="b">
        <f t="shared" si="15"/>
        <v>0</v>
      </c>
      <c r="K375" s="151" t="b">
        <f t="shared" si="15"/>
        <v>0</v>
      </c>
      <c r="L375" s="151" t="b">
        <f t="shared" si="15"/>
        <v>0</v>
      </c>
      <c r="M375" s="152" t="s">
        <v>1600</v>
      </c>
    </row>
    <row r="376" spans="1:13" ht="102">
      <c r="A376" s="152" t="s">
        <v>1370</v>
      </c>
      <c r="B376" s="152" t="s">
        <v>53</v>
      </c>
      <c r="C376" s="152" t="s">
        <v>1371</v>
      </c>
      <c r="D376" s="152" t="s">
        <v>1372</v>
      </c>
      <c r="E376" s="152" t="s">
        <v>1370</v>
      </c>
      <c r="F376" s="152" t="s">
        <v>53</v>
      </c>
      <c r="G376" s="152" t="s">
        <v>1576</v>
      </c>
      <c r="H376" s="152" t="s">
        <v>1577</v>
      </c>
      <c r="I376" s="151" t="b">
        <f t="shared" ref="I376:L390" si="16">EXACT(A376,E376)</f>
        <v>1</v>
      </c>
      <c r="J376" s="151" t="b">
        <f t="shared" si="16"/>
        <v>1</v>
      </c>
      <c r="K376" s="151" t="b">
        <f t="shared" si="16"/>
        <v>0</v>
      </c>
      <c r="L376" s="151" t="b">
        <f t="shared" si="16"/>
        <v>0</v>
      </c>
      <c r="M376" s="151" t="s">
        <v>1424</v>
      </c>
    </row>
    <row r="377" spans="1:13" ht="68">
      <c r="A377" s="152" t="s">
        <v>1373</v>
      </c>
      <c r="B377" s="152" t="s">
        <v>53</v>
      </c>
      <c r="C377" s="152" t="s">
        <v>1374</v>
      </c>
      <c r="D377" s="152" t="s">
        <v>1375</v>
      </c>
      <c r="E377" s="152" t="s">
        <v>1373</v>
      </c>
      <c r="F377" s="152" t="s">
        <v>53</v>
      </c>
      <c r="G377" s="152" t="s">
        <v>1578</v>
      </c>
      <c r="H377" s="152" t="s">
        <v>1579</v>
      </c>
      <c r="I377" s="151" t="b">
        <f t="shared" si="16"/>
        <v>1</v>
      </c>
      <c r="J377" s="151" t="b">
        <f t="shared" si="16"/>
        <v>1</v>
      </c>
      <c r="K377" s="151" t="b">
        <f t="shared" si="16"/>
        <v>0</v>
      </c>
      <c r="L377" s="151" t="b">
        <f t="shared" si="16"/>
        <v>0</v>
      </c>
      <c r="M377" s="151" t="s">
        <v>1424</v>
      </c>
    </row>
    <row r="378" spans="1:13" ht="68">
      <c r="A378" s="152" t="s">
        <v>1376</v>
      </c>
      <c r="B378" s="152" t="s">
        <v>53</v>
      </c>
      <c r="C378" s="152" t="s">
        <v>1377</v>
      </c>
      <c r="D378" s="152" t="s">
        <v>1378</v>
      </c>
      <c r="E378" s="152" t="s">
        <v>1376</v>
      </c>
      <c r="F378" s="152" t="s">
        <v>53</v>
      </c>
      <c r="G378" s="152" t="s">
        <v>1580</v>
      </c>
      <c r="H378" s="152" t="s">
        <v>1581</v>
      </c>
      <c r="I378" s="151" t="b">
        <f t="shared" si="16"/>
        <v>1</v>
      </c>
      <c r="J378" s="151" t="b">
        <f t="shared" si="16"/>
        <v>1</v>
      </c>
      <c r="K378" s="151" t="b">
        <f t="shared" si="16"/>
        <v>0</v>
      </c>
      <c r="L378" s="151" t="b">
        <f t="shared" si="16"/>
        <v>0</v>
      </c>
      <c r="M378" s="151" t="s">
        <v>1424</v>
      </c>
    </row>
    <row r="379" spans="1:13" ht="85">
      <c r="A379" s="152" t="s">
        <v>1379</v>
      </c>
      <c r="B379" s="152" t="s">
        <v>53</v>
      </c>
      <c r="C379" s="152" t="s">
        <v>1380</v>
      </c>
      <c r="D379" s="152" t="s">
        <v>1582</v>
      </c>
      <c r="E379" s="152" t="s">
        <v>1379</v>
      </c>
      <c r="F379" s="152" t="s">
        <v>53</v>
      </c>
      <c r="G379" s="152" t="s">
        <v>1380</v>
      </c>
      <c r="H379" s="152" t="s">
        <v>1582</v>
      </c>
      <c r="I379" s="151" t="b">
        <f t="shared" si="16"/>
        <v>1</v>
      </c>
      <c r="J379" s="151" t="b">
        <f t="shared" si="16"/>
        <v>1</v>
      </c>
      <c r="K379" s="151" t="b">
        <f t="shared" si="16"/>
        <v>1</v>
      </c>
      <c r="L379" s="151" t="b">
        <f t="shared" si="16"/>
        <v>1</v>
      </c>
    </row>
    <row r="380" spans="1:13" ht="51">
      <c r="A380" s="152" t="s">
        <v>1382</v>
      </c>
      <c r="B380" s="152" t="s">
        <v>53</v>
      </c>
      <c r="C380" s="152" t="s">
        <v>1383</v>
      </c>
      <c r="D380" s="152" t="s">
        <v>1384</v>
      </c>
      <c r="E380" s="152" t="s">
        <v>1382</v>
      </c>
      <c r="F380" s="152" t="s">
        <v>53</v>
      </c>
      <c r="G380" s="152" t="s">
        <v>1383</v>
      </c>
      <c r="H380" s="152" t="s">
        <v>1384</v>
      </c>
      <c r="I380" s="151" t="b">
        <f t="shared" si="16"/>
        <v>1</v>
      </c>
      <c r="J380" s="151" t="b">
        <f t="shared" si="16"/>
        <v>1</v>
      </c>
      <c r="K380" s="151" t="b">
        <f t="shared" si="16"/>
        <v>1</v>
      </c>
      <c r="L380" s="151" t="b">
        <f t="shared" si="16"/>
        <v>1</v>
      </c>
    </row>
    <row r="381" spans="1:13" ht="51">
      <c r="A381" s="152" t="s">
        <v>1385</v>
      </c>
      <c r="B381" s="152" t="s">
        <v>53</v>
      </c>
      <c r="C381" s="152" t="s">
        <v>1386</v>
      </c>
      <c r="D381" s="152" t="s">
        <v>1387</v>
      </c>
      <c r="E381" s="152" t="s">
        <v>1385</v>
      </c>
      <c r="F381" s="152" t="s">
        <v>53</v>
      </c>
      <c r="G381" s="152" t="s">
        <v>1386</v>
      </c>
      <c r="H381" s="152" t="s">
        <v>1387</v>
      </c>
      <c r="I381" s="151" t="b">
        <f t="shared" si="16"/>
        <v>1</v>
      </c>
      <c r="J381" s="151" t="b">
        <f t="shared" si="16"/>
        <v>1</v>
      </c>
      <c r="K381" s="151" t="b">
        <f t="shared" si="16"/>
        <v>1</v>
      </c>
      <c r="L381" s="151" t="b">
        <f t="shared" si="16"/>
        <v>1</v>
      </c>
    </row>
    <row r="382" spans="1:13" ht="51">
      <c r="A382" s="152" t="s">
        <v>1388</v>
      </c>
      <c r="B382" s="152" t="s">
        <v>53</v>
      </c>
      <c r="C382" s="152" t="s">
        <v>1389</v>
      </c>
      <c r="D382" s="152" t="s">
        <v>1390</v>
      </c>
      <c r="E382" s="152" t="s">
        <v>1388</v>
      </c>
      <c r="F382" s="152" t="s">
        <v>53</v>
      </c>
      <c r="G382" s="152" t="s">
        <v>1389</v>
      </c>
      <c r="H382" s="152" t="s">
        <v>1390</v>
      </c>
      <c r="I382" s="151" t="b">
        <f t="shared" si="16"/>
        <v>1</v>
      </c>
      <c r="J382" s="151" t="b">
        <f t="shared" si="16"/>
        <v>1</v>
      </c>
      <c r="K382" s="151" t="b">
        <f t="shared" si="16"/>
        <v>1</v>
      </c>
      <c r="L382" s="151" t="b">
        <f t="shared" si="16"/>
        <v>1</v>
      </c>
    </row>
    <row r="383" spans="1:13" ht="68">
      <c r="A383" s="152" t="s">
        <v>1391</v>
      </c>
      <c r="B383" s="152" t="s">
        <v>53</v>
      </c>
      <c r="C383" s="152" t="s">
        <v>1392</v>
      </c>
      <c r="D383" s="152" t="s">
        <v>1393</v>
      </c>
      <c r="E383" s="152" t="s">
        <v>1391</v>
      </c>
      <c r="F383" s="152" t="s">
        <v>53</v>
      </c>
      <c r="G383" s="152" t="s">
        <v>1392</v>
      </c>
      <c r="H383" s="152" t="s">
        <v>1393</v>
      </c>
      <c r="I383" s="151" t="b">
        <f t="shared" si="16"/>
        <v>1</v>
      </c>
      <c r="J383" s="151" t="b">
        <f t="shared" si="16"/>
        <v>1</v>
      </c>
      <c r="K383" s="151" t="b">
        <f t="shared" si="16"/>
        <v>1</v>
      </c>
      <c r="L383" s="151" t="b">
        <f t="shared" si="16"/>
        <v>1</v>
      </c>
    </row>
    <row r="384" spans="1:13" ht="68">
      <c r="A384" s="152" t="s">
        <v>1394</v>
      </c>
      <c r="B384" s="152" t="s">
        <v>53</v>
      </c>
      <c r="C384" s="152" t="s">
        <v>1395</v>
      </c>
      <c r="D384" s="152" t="s">
        <v>1396</v>
      </c>
      <c r="E384" s="152" t="s">
        <v>1394</v>
      </c>
      <c r="F384" s="152" t="s">
        <v>53</v>
      </c>
      <c r="G384" s="152" t="s">
        <v>1395</v>
      </c>
      <c r="H384" s="152" t="s">
        <v>1396</v>
      </c>
      <c r="I384" s="151" t="b">
        <f t="shared" si="16"/>
        <v>1</v>
      </c>
      <c r="J384" s="151" t="b">
        <f t="shared" si="16"/>
        <v>1</v>
      </c>
      <c r="K384" s="151" t="b">
        <f t="shared" si="16"/>
        <v>1</v>
      </c>
      <c r="L384" s="151" t="b">
        <f t="shared" si="16"/>
        <v>1</v>
      </c>
      <c r="M384" s="153"/>
    </row>
    <row r="385" spans="1:13" ht="85">
      <c r="A385" s="152" t="s">
        <v>1397</v>
      </c>
      <c r="B385" s="152" t="s">
        <v>53</v>
      </c>
      <c r="C385" s="152" t="s">
        <v>1398</v>
      </c>
      <c r="D385" s="152" t="s">
        <v>1399</v>
      </c>
      <c r="E385" s="152" t="s">
        <v>1397</v>
      </c>
      <c r="F385" s="152" t="s">
        <v>53</v>
      </c>
      <c r="G385" s="152" t="s">
        <v>1398</v>
      </c>
      <c r="H385" s="152" t="s">
        <v>1399</v>
      </c>
      <c r="I385" s="151" t="b">
        <f t="shared" si="16"/>
        <v>1</v>
      </c>
      <c r="J385" s="151" t="b">
        <f t="shared" si="16"/>
        <v>1</v>
      </c>
      <c r="K385" s="151" t="b">
        <f t="shared" si="16"/>
        <v>1</v>
      </c>
      <c r="L385" s="151" t="b">
        <f t="shared" si="16"/>
        <v>1</v>
      </c>
      <c r="M385" s="153"/>
    </row>
    <row r="386" spans="1:13" ht="51">
      <c r="A386" s="152" t="s">
        <v>1400</v>
      </c>
      <c r="B386" s="152" t="s">
        <v>53</v>
      </c>
      <c r="C386" s="152" t="s">
        <v>1401</v>
      </c>
      <c r="D386" s="152" t="s">
        <v>1402</v>
      </c>
      <c r="E386" s="152" t="s">
        <v>1400</v>
      </c>
      <c r="F386" s="152" t="s">
        <v>53</v>
      </c>
      <c r="G386" s="152" t="s">
        <v>1401</v>
      </c>
      <c r="H386" s="152" t="s">
        <v>1402</v>
      </c>
      <c r="I386" s="151" t="b">
        <f t="shared" si="16"/>
        <v>1</v>
      </c>
      <c r="J386" s="151" t="b">
        <f t="shared" si="16"/>
        <v>1</v>
      </c>
      <c r="K386" s="151" t="b">
        <f t="shared" si="16"/>
        <v>1</v>
      </c>
      <c r="L386" s="151" t="b">
        <f t="shared" si="16"/>
        <v>1</v>
      </c>
      <c r="M386" s="153"/>
    </row>
    <row r="387" spans="1:13" ht="68">
      <c r="A387" s="152" t="s">
        <v>1403</v>
      </c>
      <c r="B387" s="152" t="s">
        <v>53</v>
      </c>
      <c r="C387" s="152" t="s">
        <v>1404</v>
      </c>
      <c r="D387" s="152" t="s">
        <v>1405</v>
      </c>
      <c r="E387" s="152" t="s">
        <v>1403</v>
      </c>
      <c r="F387" s="152" t="s">
        <v>53</v>
      </c>
      <c r="G387" s="152" t="s">
        <v>1404</v>
      </c>
      <c r="H387" s="152" t="s">
        <v>1405</v>
      </c>
      <c r="I387" s="151" t="b">
        <f t="shared" si="16"/>
        <v>1</v>
      </c>
      <c r="J387" s="151" t="b">
        <f t="shared" si="16"/>
        <v>1</v>
      </c>
      <c r="K387" s="151" t="b">
        <f t="shared" si="16"/>
        <v>1</v>
      </c>
      <c r="L387" s="151" t="b">
        <f t="shared" si="16"/>
        <v>1</v>
      </c>
    </row>
    <row r="388" spans="1:13" ht="68">
      <c r="E388" s="152" t="s">
        <v>1583</v>
      </c>
      <c r="F388" s="152" t="s">
        <v>53</v>
      </c>
      <c r="G388" s="152" t="s">
        <v>1584</v>
      </c>
      <c r="H388" s="152" t="s">
        <v>1585</v>
      </c>
      <c r="I388" s="151" t="b">
        <f t="shared" si="16"/>
        <v>0</v>
      </c>
      <c r="J388" s="151" t="b">
        <f t="shared" si="16"/>
        <v>0</v>
      </c>
      <c r="K388" s="151" t="b">
        <f t="shared" si="16"/>
        <v>0</v>
      </c>
      <c r="L388" s="151" t="b">
        <f t="shared" si="16"/>
        <v>0</v>
      </c>
      <c r="M388" s="151" t="s">
        <v>1475</v>
      </c>
    </row>
    <row r="389" spans="1:13" ht="68">
      <c r="A389" s="152" t="s">
        <v>1406</v>
      </c>
      <c r="B389" s="152" t="s">
        <v>53</v>
      </c>
      <c r="C389" s="152" t="s">
        <v>1407</v>
      </c>
      <c r="D389" s="152" t="s">
        <v>1408</v>
      </c>
      <c r="E389" s="152" t="s">
        <v>1406</v>
      </c>
      <c r="F389" s="152" t="s">
        <v>53</v>
      </c>
      <c r="G389" s="152" t="s">
        <v>1407</v>
      </c>
      <c r="H389" s="152" t="s">
        <v>1408</v>
      </c>
      <c r="I389" s="151" t="b">
        <f t="shared" si="16"/>
        <v>1</v>
      </c>
      <c r="J389" s="151" t="b">
        <f t="shared" si="16"/>
        <v>1</v>
      </c>
      <c r="K389" s="151" t="b">
        <f t="shared" si="16"/>
        <v>1</v>
      </c>
      <c r="L389" s="151" t="b">
        <f t="shared" si="16"/>
        <v>1</v>
      </c>
    </row>
    <row r="390" spans="1:13" ht="68">
      <c r="A390" s="152" t="s">
        <v>1409</v>
      </c>
      <c r="B390" s="152" t="s">
        <v>53</v>
      </c>
      <c r="C390" s="152" t="s">
        <v>1410</v>
      </c>
      <c r="D390" s="152" t="s">
        <v>1586</v>
      </c>
      <c r="E390" s="152" t="s">
        <v>1409</v>
      </c>
      <c r="F390" s="152" t="s">
        <v>53</v>
      </c>
      <c r="G390" s="152" t="s">
        <v>1410</v>
      </c>
      <c r="H390" s="152" t="s">
        <v>1586</v>
      </c>
      <c r="I390" s="151" t="b">
        <f t="shared" si="16"/>
        <v>1</v>
      </c>
      <c r="J390" s="151" t="b">
        <f t="shared" si="16"/>
        <v>1</v>
      </c>
      <c r="K390" s="151" t="b">
        <f t="shared" si="16"/>
        <v>1</v>
      </c>
      <c r="L390" s="151" t="b">
        <f t="shared" si="16"/>
        <v>1</v>
      </c>
    </row>
  </sheetData>
  <autoFilter ref="A2:M390" xr:uid="{BE029E89-375E-46AF-863E-7AF83C661926}">
    <sortState xmlns:xlrd2="http://schemas.microsoft.com/office/spreadsheetml/2017/richdata2" ref="A3:M390">
      <sortCondition ref="A2:A390"/>
    </sortState>
  </autoFilter>
  <mergeCells count="2">
    <mergeCell ref="A1:D1"/>
    <mergeCell ref="E1:H1"/>
  </mergeCells>
  <phoneticPr fontId="1" type="noConversion"/>
  <conditionalFormatting sqref="A1 E1 A2:H1048576">
    <cfRule type="containsBlanks" dxfId="1" priority="1">
      <formula>LEN(TRIM(A1))=0</formula>
    </cfRule>
  </conditionalFormatting>
  <conditionalFormatting sqref="I1:L1048576">
    <cfRule type="cellIs" dxfId="0" priority="2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9A92-C04C-407C-8C8E-EE4E54058A64}">
  <dimension ref="A1:H368"/>
  <sheetViews>
    <sheetView workbookViewId="0">
      <selection sqref="A1:D1"/>
    </sheetView>
  </sheetViews>
  <sheetFormatPr baseColWidth="10" defaultColWidth="9" defaultRowHeight="16"/>
  <cols>
    <col min="1" max="1" width="6.5" bestFit="1" customWidth="1"/>
    <col min="2" max="2" width="7.5" bestFit="1" customWidth="1"/>
    <col min="3" max="3" width="32" customWidth="1"/>
    <col min="4" max="6" width="40.33203125" customWidth="1"/>
  </cols>
  <sheetData>
    <row r="1" spans="1:8">
      <c r="A1" t="s">
        <v>1418</v>
      </c>
      <c r="B1" t="s">
        <v>1419</v>
      </c>
      <c r="C1" t="s">
        <v>1420</v>
      </c>
      <c r="D1" t="s">
        <v>1421</v>
      </c>
      <c r="E1" t="s">
        <v>1587</v>
      </c>
      <c r="F1" t="s">
        <v>1418</v>
      </c>
    </row>
    <row r="2" spans="1:8">
      <c r="A2" t="s">
        <v>113</v>
      </c>
      <c r="B2" t="s">
        <v>60</v>
      </c>
      <c r="C2" t="s">
        <v>114</v>
      </c>
      <c r="D2" t="s">
        <v>115</v>
      </c>
      <c r="E2" t="str">
        <f>B2&amp;D2</f>
        <v>CityU理學士(計算金融及金融科技)</v>
      </c>
      <c r="F2" t="str">
        <f>A2</f>
        <v>JS1000</v>
      </c>
      <c r="G2" t="s">
        <v>113</v>
      </c>
      <c r="H2" t="s">
        <v>60</v>
      </c>
    </row>
    <row r="3" spans="1:8">
      <c r="A3" t="s">
        <v>119</v>
      </c>
      <c r="B3" t="s">
        <v>60</v>
      </c>
      <c r="C3" t="s">
        <v>120</v>
      </c>
      <c r="D3" t="s">
        <v>121</v>
      </c>
      <c r="E3" t="str">
        <f t="shared" ref="E3:E66" si="0">B3&amp;D3</f>
        <v>CityU工商管理學士(環球商業)</v>
      </c>
      <c r="F3" t="str">
        <f t="shared" ref="F3:F66" si="1">A3</f>
        <v>JS1001</v>
      </c>
      <c r="G3" t="s">
        <v>119</v>
      </c>
      <c r="H3" t="s">
        <v>60</v>
      </c>
    </row>
    <row r="4" spans="1:8">
      <c r="A4" t="s">
        <v>123</v>
      </c>
      <c r="B4" t="s">
        <v>60</v>
      </c>
      <c r="C4" t="s">
        <v>124</v>
      </c>
      <c r="D4" t="s">
        <v>125</v>
      </c>
      <c r="E4" t="str">
        <f t="shared" si="0"/>
        <v>CityU工商管理學士(會計)</v>
      </c>
      <c r="F4" t="str">
        <f t="shared" si="1"/>
        <v>JS1002</v>
      </c>
      <c r="G4" t="s">
        <v>123</v>
      </c>
      <c r="H4" t="s">
        <v>60</v>
      </c>
    </row>
    <row r="5" spans="1:8">
      <c r="A5" t="s">
        <v>128</v>
      </c>
      <c r="B5" t="s">
        <v>60</v>
      </c>
      <c r="C5" t="s">
        <v>129</v>
      </c>
      <c r="D5" t="s">
        <v>130</v>
      </c>
      <c r="E5" t="str">
        <f t="shared" si="0"/>
        <v>CityU工商管理學士(管理學)</v>
      </c>
      <c r="F5" t="str">
        <f t="shared" si="1"/>
        <v>JS1005</v>
      </c>
      <c r="G5" t="s">
        <v>128</v>
      </c>
      <c r="H5" t="s">
        <v>60</v>
      </c>
    </row>
    <row r="6" spans="1:8">
      <c r="A6" t="s">
        <v>132</v>
      </c>
      <c r="B6" t="s">
        <v>60</v>
      </c>
      <c r="C6" t="s">
        <v>133</v>
      </c>
      <c r="D6" t="s">
        <v>134</v>
      </c>
      <c r="E6" t="str">
        <f t="shared" si="0"/>
        <v>CityU工商管理學士(市場營銷)</v>
      </c>
      <c r="F6" t="str">
        <f t="shared" si="1"/>
        <v>JS1007</v>
      </c>
      <c r="G6" t="s">
        <v>132</v>
      </c>
      <c r="H6" t="s">
        <v>60</v>
      </c>
    </row>
    <row r="7" spans="1:8">
      <c r="A7" t="s">
        <v>136</v>
      </c>
      <c r="B7" t="s">
        <v>60</v>
      </c>
      <c r="C7" t="s">
        <v>137</v>
      </c>
      <c r="D7" t="s">
        <v>138</v>
      </c>
      <c r="E7" t="str">
        <f t="shared" si="0"/>
        <v>CityU經濟及金融系 [選項: 工商管理學士(商業經濟)、工商管理學士(金融)]</v>
      </c>
      <c r="F7" t="str">
        <f t="shared" si="1"/>
        <v>JS1012</v>
      </c>
      <c r="G7" t="s">
        <v>136</v>
      </c>
      <c r="H7" t="s">
        <v>60</v>
      </c>
    </row>
    <row r="8" spans="1:8">
      <c r="A8" t="s">
        <v>140</v>
      </c>
      <c r="B8" t="s">
        <v>60</v>
      </c>
      <c r="C8" t="s">
        <v>141</v>
      </c>
      <c r="D8" t="s">
        <v>142</v>
      </c>
      <c r="E8" t="str">
        <f t="shared" si="0"/>
        <v>CityU工商管理學士(商業經濟)</v>
      </c>
      <c r="F8" t="str">
        <f t="shared" si="1"/>
        <v>JS1013</v>
      </c>
      <c r="G8" t="s">
        <v>140</v>
      </c>
      <c r="H8" t="s">
        <v>60</v>
      </c>
    </row>
    <row r="9" spans="1:8">
      <c r="A9" t="s">
        <v>145</v>
      </c>
      <c r="B9" t="s">
        <v>60</v>
      </c>
      <c r="C9" t="s">
        <v>146</v>
      </c>
      <c r="D9" t="s">
        <v>147</v>
      </c>
      <c r="E9" t="str">
        <f t="shared" si="0"/>
        <v>CityU工商管理學士(金融)</v>
      </c>
      <c r="F9" t="str">
        <f t="shared" si="1"/>
        <v>JS1014</v>
      </c>
      <c r="G9" t="s">
        <v>145</v>
      </c>
      <c r="H9" t="s">
        <v>60</v>
      </c>
    </row>
    <row r="10" spans="1:8">
      <c r="A10" t="s">
        <v>149</v>
      </c>
      <c r="B10" t="s">
        <v>60</v>
      </c>
      <c r="C10" t="s">
        <v>150</v>
      </c>
      <c r="D10" t="s">
        <v>61</v>
      </c>
      <c r="E10" t="str">
        <f t="shared" si="0"/>
        <v>CityU資訊系統學系 [選項: 工商管理學士(環球商業系統管理)、工商管理學士(資訊管理)]</v>
      </c>
      <c r="F10" t="str">
        <f t="shared" si="1"/>
        <v>JS1017</v>
      </c>
      <c r="G10" t="s">
        <v>149</v>
      </c>
      <c r="H10" t="s">
        <v>60</v>
      </c>
    </row>
    <row r="11" spans="1:8">
      <c r="A11" t="s">
        <v>152</v>
      </c>
      <c r="B11" t="s">
        <v>60</v>
      </c>
      <c r="C11" t="s">
        <v>153</v>
      </c>
      <c r="D11" t="s">
        <v>154</v>
      </c>
      <c r="E11" t="str">
        <f t="shared" si="0"/>
        <v>CityU工商管理學士(環球商業系統管理)</v>
      </c>
      <c r="F11" t="str">
        <f t="shared" si="1"/>
        <v>JS1018</v>
      </c>
      <c r="G11" t="s">
        <v>152</v>
      </c>
      <c r="H11" t="s">
        <v>60</v>
      </c>
    </row>
    <row r="12" spans="1:8">
      <c r="A12" t="s">
        <v>155</v>
      </c>
      <c r="B12" t="s">
        <v>60</v>
      </c>
      <c r="C12" t="s">
        <v>156</v>
      </c>
      <c r="D12" t="s">
        <v>157</v>
      </c>
      <c r="E12" t="str">
        <f t="shared" si="0"/>
        <v>CityU工商管理學士(資訊管理)</v>
      </c>
      <c r="F12" t="str">
        <f t="shared" si="1"/>
        <v>JS1019</v>
      </c>
      <c r="G12" t="s">
        <v>155</v>
      </c>
      <c r="H12" t="s">
        <v>60</v>
      </c>
    </row>
    <row r="13" spans="1:8">
      <c r="A13" t="s">
        <v>158</v>
      </c>
      <c r="B13" t="s">
        <v>60</v>
      </c>
      <c r="C13" t="s">
        <v>1422</v>
      </c>
      <c r="D13" t="s">
        <v>1423</v>
      </c>
      <c r="E13" t="str">
        <f t="shared" si="0"/>
        <v>CityU管理科學系 [選項: 工商管理學士(商業決策分析)、工商管理學士(環球營運管理)]</v>
      </c>
      <c r="F13" t="str">
        <f t="shared" si="1"/>
        <v>JS1025</v>
      </c>
      <c r="G13" t="s">
        <v>158</v>
      </c>
      <c r="H13" t="s">
        <v>60</v>
      </c>
    </row>
    <row r="14" spans="1:8">
      <c r="A14" t="s">
        <v>162</v>
      </c>
      <c r="B14" t="s">
        <v>60</v>
      </c>
      <c r="C14" t="s">
        <v>1425</v>
      </c>
      <c r="D14" t="s">
        <v>1426</v>
      </c>
      <c r="E14" t="str">
        <f t="shared" si="0"/>
        <v>CityU工商管理學士(商業決策分析)</v>
      </c>
      <c r="F14" t="str">
        <f t="shared" si="1"/>
        <v>JS1026</v>
      </c>
      <c r="G14" t="s">
        <v>162</v>
      </c>
      <c r="H14" t="s">
        <v>60</v>
      </c>
    </row>
    <row r="15" spans="1:8">
      <c r="A15" t="s">
        <v>165</v>
      </c>
      <c r="B15" t="s">
        <v>60</v>
      </c>
      <c r="C15" t="s">
        <v>1427</v>
      </c>
      <c r="D15" t="s">
        <v>1428</v>
      </c>
      <c r="E15" t="str">
        <f t="shared" si="0"/>
        <v>CityU工商管理學士(環球營運管理)</v>
      </c>
      <c r="F15" t="str">
        <f t="shared" si="1"/>
        <v>JS1027</v>
      </c>
      <c r="G15" t="s">
        <v>165</v>
      </c>
      <c r="H15" t="s">
        <v>60</v>
      </c>
    </row>
    <row r="16" spans="1:8">
      <c r="A16" t="s">
        <v>168</v>
      </c>
      <c r="B16" t="s">
        <v>60</v>
      </c>
      <c r="C16" t="s">
        <v>169</v>
      </c>
      <c r="D16" t="s">
        <v>170</v>
      </c>
      <c r="E16" t="str">
        <f t="shared" si="0"/>
        <v>CityU創意媒體學院 [選項: 文學士(創意媒體)、理學士(創意媒體)、文理學士(新媒體)]</v>
      </c>
      <c r="F16" t="str">
        <f t="shared" si="1"/>
        <v>JS1041</v>
      </c>
      <c r="G16" t="s">
        <v>168</v>
      </c>
      <c r="H16" t="s">
        <v>60</v>
      </c>
    </row>
    <row r="17" spans="1:8">
      <c r="A17" t="s">
        <v>172</v>
      </c>
      <c r="B17" t="s">
        <v>60</v>
      </c>
      <c r="C17" t="s">
        <v>173</v>
      </c>
      <c r="D17" t="s">
        <v>174</v>
      </c>
      <c r="E17" t="str">
        <f t="shared" si="0"/>
        <v>CityU文學士(創意媒體)</v>
      </c>
      <c r="F17" t="str">
        <f t="shared" si="1"/>
        <v>JS1042</v>
      </c>
      <c r="G17" t="s">
        <v>172</v>
      </c>
      <c r="H17" t="s">
        <v>60</v>
      </c>
    </row>
    <row r="18" spans="1:8">
      <c r="A18" t="s">
        <v>175</v>
      </c>
      <c r="B18" t="s">
        <v>60</v>
      </c>
      <c r="C18" t="s">
        <v>176</v>
      </c>
      <c r="D18" t="s">
        <v>177</v>
      </c>
      <c r="E18" t="str">
        <f t="shared" si="0"/>
        <v>CityU理學士(創意媒體)</v>
      </c>
      <c r="F18" t="str">
        <f t="shared" si="1"/>
        <v>JS1043</v>
      </c>
      <c r="G18" t="s">
        <v>175</v>
      </c>
      <c r="H18" t="s">
        <v>60</v>
      </c>
    </row>
    <row r="19" spans="1:8">
      <c r="A19" t="s">
        <v>179</v>
      </c>
      <c r="B19" t="s">
        <v>60</v>
      </c>
      <c r="C19" t="s">
        <v>180</v>
      </c>
      <c r="D19" t="s">
        <v>181</v>
      </c>
      <c r="E19" t="str">
        <f t="shared" si="0"/>
        <v>CityU文理學士(新媒體)</v>
      </c>
      <c r="F19" t="str">
        <f t="shared" si="1"/>
        <v>JS1044</v>
      </c>
      <c r="G19" t="s">
        <v>179</v>
      </c>
      <c r="H19" t="s">
        <v>60</v>
      </c>
    </row>
    <row r="20" spans="1:8">
      <c r="A20" t="s">
        <v>183</v>
      </c>
      <c r="B20" t="s">
        <v>60</v>
      </c>
      <c r="C20" t="s">
        <v>184</v>
      </c>
      <c r="D20" t="s">
        <v>185</v>
      </c>
      <c r="E20" t="str">
        <f t="shared" si="0"/>
        <v>CityU能源及環境學院 [選項: 工學士(能源科學及工程學)、工學士(環境科學及工程學)]</v>
      </c>
      <c r="F20" t="str">
        <f t="shared" si="1"/>
        <v>JS1051</v>
      </c>
      <c r="G20" t="s">
        <v>183</v>
      </c>
      <c r="H20" t="s">
        <v>60</v>
      </c>
    </row>
    <row r="21" spans="1:8">
      <c r="A21" t="s">
        <v>186</v>
      </c>
      <c r="B21" t="s">
        <v>60</v>
      </c>
      <c r="C21" t="s">
        <v>187</v>
      </c>
      <c r="D21" t="s">
        <v>188</v>
      </c>
      <c r="E21" t="str">
        <f t="shared" si="0"/>
        <v>CityU法律學學士</v>
      </c>
      <c r="F21" t="str">
        <f t="shared" si="1"/>
        <v>JS1061</v>
      </c>
      <c r="G21" t="s">
        <v>186</v>
      </c>
      <c r="H21" t="s">
        <v>60</v>
      </c>
    </row>
    <row r="22" spans="1:8">
      <c r="A22" t="s">
        <v>190</v>
      </c>
      <c r="B22" t="s">
        <v>60</v>
      </c>
      <c r="C22" t="s">
        <v>191</v>
      </c>
      <c r="D22" t="s">
        <v>192</v>
      </c>
      <c r="E22" t="str">
        <f t="shared" si="0"/>
        <v>CityU法律學學士與工商管理學士(會計)</v>
      </c>
      <c r="F22" t="str">
        <f t="shared" si="1"/>
        <v>JS1062</v>
      </c>
      <c r="G22" t="s">
        <v>190</v>
      </c>
      <c r="H22" t="s">
        <v>60</v>
      </c>
    </row>
    <row r="23" spans="1:8">
      <c r="A23" t="s">
        <v>194</v>
      </c>
      <c r="B23" t="s">
        <v>60</v>
      </c>
      <c r="C23" t="s">
        <v>195</v>
      </c>
      <c r="D23" t="s">
        <v>196</v>
      </c>
      <c r="E23" t="str">
        <f t="shared" si="0"/>
        <v>CityU數據科學學院 [選項：理學士 (數據科學)、理學士 (數據與系統工程)]</v>
      </c>
      <c r="F23" t="str">
        <f t="shared" si="1"/>
        <v>JS1071</v>
      </c>
      <c r="G23" t="s">
        <v>194</v>
      </c>
      <c r="H23" t="s">
        <v>60</v>
      </c>
    </row>
    <row r="24" spans="1:8">
      <c r="A24" t="s">
        <v>198</v>
      </c>
      <c r="B24" t="s">
        <v>60</v>
      </c>
      <c r="C24" t="s">
        <v>199</v>
      </c>
      <c r="D24" t="s">
        <v>200</v>
      </c>
      <c r="E24" t="str">
        <f t="shared" si="0"/>
        <v>CityU理學士(數據科學)</v>
      </c>
      <c r="F24" t="str">
        <f t="shared" si="1"/>
        <v>JS1072</v>
      </c>
      <c r="G24" t="s">
        <v>198</v>
      </c>
      <c r="H24" t="s">
        <v>60</v>
      </c>
    </row>
    <row r="25" spans="1:8">
      <c r="A25" t="s">
        <v>203</v>
      </c>
      <c r="B25" t="s">
        <v>60</v>
      </c>
      <c r="C25" t="s">
        <v>201</v>
      </c>
      <c r="D25" t="s">
        <v>202</v>
      </c>
      <c r="E25" t="str">
        <f t="shared" si="0"/>
        <v>CityU理學士(數據與系統工程)</v>
      </c>
      <c r="F25" t="str">
        <f t="shared" si="1"/>
        <v>JS1074</v>
      </c>
      <c r="G25" t="s">
        <v>203</v>
      </c>
      <c r="H25" t="s">
        <v>60</v>
      </c>
    </row>
    <row r="26" spans="1:8">
      <c r="A26" t="s">
        <v>206</v>
      </c>
      <c r="B26" t="s">
        <v>60</v>
      </c>
      <c r="C26" t="s">
        <v>1429</v>
      </c>
      <c r="D26" t="s">
        <v>1430</v>
      </c>
      <c r="E26" t="str">
        <f t="shared" si="0"/>
        <v>CityU社會科學學士(國際關係及全球事務)</v>
      </c>
      <c r="F26" t="str">
        <f t="shared" si="1"/>
        <v>JS1102</v>
      </c>
      <c r="G26" t="s">
        <v>206</v>
      </c>
      <c r="H26" t="s">
        <v>60</v>
      </c>
    </row>
    <row r="27" spans="1:8">
      <c r="A27" t="s">
        <v>211</v>
      </c>
      <c r="B27" t="s">
        <v>60</v>
      </c>
      <c r="C27" t="s">
        <v>212</v>
      </c>
      <c r="D27" t="s">
        <v>213</v>
      </c>
      <c r="E27" t="str">
        <f t="shared" si="0"/>
        <v>CityU文學士(中文及歷史)</v>
      </c>
      <c r="F27" t="str">
        <f t="shared" si="1"/>
        <v>JS1103</v>
      </c>
      <c r="G27" t="s">
        <v>211</v>
      </c>
      <c r="H27" t="s">
        <v>60</v>
      </c>
    </row>
    <row r="28" spans="1:8">
      <c r="A28" t="s">
        <v>215</v>
      </c>
      <c r="B28" t="s">
        <v>60</v>
      </c>
      <c r="C28" t="s">
        <v>216</v>
      </c>
      <c r="D28" t="s">
        <v>217</v>
      </c>
      <c r="E28" t="str">
        <f t="shared" si="0"/>
        <v>CityU文學士(英語語言)</v>
      </c>
      <c r="F28" t="str">
        <f t="shared" si="1"/>
        <v>JS1104</v>
      </c>
      <c r="G28" t="s">
        <v>215</v>
      </c>
      <c r="H28" t="s">
        <v>60</v>
      </c>
    </row>
    <row r="29" spans="1:8">
      <c r="A29" t="s">
        <v>219</v>
      </c>
      <c r="B29" t="s">
        <v>60</v>
      </c>
      <c r="C29" t="s">
        <v>220</v>
      </c>
      <c r="D29" t="s">
        <v>221</v>
      </c>
      <c r="E29" t="str">
        <f t="shared" si="0"/>
        <v>CityU媒體與傳播系 [選項: 文學士(數碼電視與廣播)、文學士(媒體與傳播)]</v>
      </c>
      <c r="F29" t="str">
        <f t="shared" si="1"/>
        <v>JS1106</v>
      </c>
      <c r="G29" t="s">
        <v>219</v>
      </c>
      <c r="H29" t="s">
        <v>60</v>
      </c>
    </row>
    <row r="30" spans="1:8">
      <c r="A30" t="s">
        <v>223</v>
      </c>
      <c r="B30" t="s">
        <v>60</v>
      </c>
      <c r="C30" t="s">
        <v>224</v>
      </c>
      <c r="D30" t="s">
        <v>225</v>
      </c>
      <c r="E30" t="str">
        <f t="shared" si="0"/>
        <v>CityU社會科學學士(公共政策與政治)</v>
      </c>
      <c r="F30" t="str">
        <f t="shared" si="1"/>
        <v>JS1108</v>
      </c>
      <c r="G30" t="s">
        <v>223</v>
      </c>
      <c r="H30" t="s">
        <v>60</v>
      </c>
    </row>
    <row r="31" spans="1:8">
      <c r="A31" t="s">
        <v>228</v>
      </c>
      <c r="B31" t="s">
        <v>60</v>
      </c>
      <c r="C31" t="s">
        <v>229</v>
      </c>
      <c r="D31" t="s">
        <v>230</v>
      </c>
      <c r="E31" t="str">
        <f t="shared" si="0"/>
        <v>CityU文學士(語言學及語言應用)</v>
      </c>
      <c r="F31" t="str">
        <f t="shared" si="1"/>
        <v>JS1109</v>
      </c>
      <c r="G31" t="s">
        <v>228</v>
      </c>
      <c r="H31" t="s">
        <v>60</v>
      </c>
    </row>
    <row r="32" spans="1:8">
      <c r="A32" t="s">
        <v>231</v>
      </c>
      <c r="B32" t="s">
        <v>60</v>
      </c>
      <c r="C32" t="s">
        <v>232</v>
      </c>
      <c r="D32" t="s">
        <v>233</v>
      </c>
      <c r="E32" t="str">
        <f t="shared" si="0"/>
        <v>CityU社會及行為科學系 [選項: 社會科學學士(犯罪學及社會學)、社會科學學士(心理學)、社會科學學士(社會工作)]</v>
      </c>
      <c r="F32" t="str">
        <f t="shared" si="1"/>
        <v>JS1110</v>
      </c>
      <c r="G32" t="s">
        <v>231</v>
      </c>
      <c r="H32" t="s">
        <v>60</v>
      </c>
    </row>
    <row r="33" spans="1:8">
      <c r="A33" t="s">
        <v>236</v>
      </c>
      <c r="B33" t="s">
        <v>60</v>
      </c>
      <c r="C33" t="s">
        <v>237</v>
      </c>
      <c r="D33" t="s">
        <v>238</v>
      </c>
      <c r="E33" t="str">
        <f t="shared" si="0"/>
        <v>CityU社會科學學士(犯罪學及社會學)</v>
      </c>
      <c r="F33" t="str">
        <f t="shared" si="1"/>
        <v>JS1111</v>
      </c>
      <c r="G33" t="s">
        <v>236</v>
      </c>
      <c r="H33" t="s">
        <v>60</v>
      </c>
    </row>
    <row r="34" spans="1:8">
      <c r="A34" t="s">
        <v>239</v>
      </c>
      <c r="B34" t="s">
        <v>60</v>
      </c>
      <c r="C34" t="s">
        <v>240</v>
      </c>
      <c r="D34" t="s">
        <v>241</v>
      </c>
      <c r="E34" t="str">
        <f t="shared" si="0"/>
        <v>CityU社會科學學士(心理學)</v>
      </c>
      <c r="F34" t="str">
        <f t="shared" si="1"/>
        <v>JS1112</v>
      </c>
      <c r="G34" t="s">
        <v>239</v>
      </c>
      <c r="H34" t="s">
        <v>60</v>
      </c>
    </row>
    <row r="35" spans="1:8">
      <c r="A35" t="s">
        <v>242</v>
      </c>
      <c r="B35" t="s">
        <v>60</v>
      </c>
      <c r="C35" t="s">
        <v>243</v>
      </c>
      <c r="D35" t="s">
        <v>244</v>
      </c>
      <c r="E35" t="str">
        <f t="shared" si="0"/>
        <v>CityU社會科學學士(社會工作)</v>
      </c>
      <c r="F35" t="str">
        <f t="shared" si="1"/>
        <v>JS1113</v>
      </c>
      <c r="G35" t="s">
        <v>242</v>
      </c>
      <c r="H35" t="s">
        <v>60</v>
      </c>
    </row>
    <row r="36" spans="1:8">
      <c r="A36" t="s">
        <v>245</v>
      </c>
      <c r="B36" t="s">
        <v>60</v>
      </c>
      <c r="C36" t="s">
        <v>246</v>
      </c>
      <c r="D36" t="s">
        <v>247</v>
      </c>
      <c r="E36" t="str">
        <f t="shared" si="0"/>
        <v>CityU社會科學學士(公共政策)與法律學學士</v>
      </c>
      <c r="F36" t="str">
        <f t="shared" si="1"/>
        <v>JS1122</v>
      </c>
      <c r="G36" t="s">
        <v>245</v>
      </c>
      <c r="H36" t="s">
        <v>60</v>
      </c>
    </row>
    <row r="37" spans="1:8">
      <c r="A37" t="s">
        <v>249</v>
      </c>
      <c r="B37" t="s">
        <v>60</v>
      </c>
      <c r="C37" t="s">
        <v>250</v>
      </c>
      <c r="D37" t="s">
        <v>251</v>
      </c>
      <c r="E37" t="str">
        <f t="shared" si="0"/>
        <v>CityU社會科學學士(犯罪學)與法律學學士</v>
      </c>
      <c r="F37" t="str">
        <f t="shared" si="1"/>
        <v>JS1123</v>
      </c>
      <c r="G37" t="s">
        <v>249</v>
      </c>
      <c r="H37" t="s">
        <v>60</v>
      </c>
    </row>
    <row r="38" spans="1:8">
      <c r="A38" t="s">
        <v>1431</v>
      </c>
      <c r="B38" t="s">
        <v>60</v>
      </c>
      <c r="C38" t="s">
        <v>253</v>
      </c>
      <c r="D38" t="s">
        <v>254</v>
      </c>
      <c r="E38" t="str">
        <f t="shared" si="0"/>
        <v>CityU環球精研與科創課程</v>
      </c>
      <c r="F38" t="str">
        <f t="shared" si="1"/>
        <v>JS1200</v>
      </c>
      <c r="G38" t="s">
        <v>1431</v>
      </c>
      <c r="H38" t="s">
        <v>60</v>
      </c>
    </row>
    <row r="39" spans="1:8">
      <c r="A39" t="s">
        <v>1432</v>
      </c>
      <c r="B39" t="s">
        <v>60</v>
      </c>
      <c r="C39" t="s">
        <v>1433</v>
      </c>
      <c r="D39" t="s">
        <v>1434</v>
      </c>
      <c r="E39" t="str">
        <f t="shared" si="0"/>
        <v>CityU建築學及土木工程學系 [選項: 工學士(建築工程)、工學士(土木工程)、理學士(建築學及測量學)]</v>
      </c>
      <c r="F39" t="str">
        <f t="shared" si="1"/>
        <v>JS1201</v>
      </c>
      <c r="G39" t="s">
        <v>1432</v>
      </c>
      <c r="H39" t="s">
        <v>60</v>
      </c>
    </row>
    <row r="40" spans="1:8">
      <c r="A40" t="s">
        <v>259</v>
      </c>
      <c r="B40" t="s">
        <v>60</v>
      </c>
      <c r="C40" t="s">
        <v>260</v>
      </c>
      <c r="D40" t="s">
        <v>261</v>
      </c>
      <c r="E40" t="str">
        <f t="shared" si="0"/>
        <v>CityU理學士(化學)</v>
      </c>
      <c r="F40" t="str">
        <f t="shared" si="1"/>
        <v>JS1202</v>
      </c>
      <c r="G40" t="s">
        <v>259</v>
      </c>
      <c r="H40" t="s">
        <v>60</v>
      </c>
    </row>
    <row r="41" spans="1:8">
      <c r="A41" t="s">
        <v>263</v>
      </c>
      <c r="B41" t="s">
        <v>60</v>
      </c>
      <c r="C41" t="s">
        <v>264</v>
      </c>
      <c r="D41" t="s">
        <v>265</v>
      </c>
      <c r="E41" t="str">
        <f t="shared" si="0"/>
        <v>CityU理學士(電腦科學)</v>
      </c>
      <c r="F41" t="str">
        <f t="shared" si="1"/>
        <v>JS1204</v>
      </c>
      <c r="G41" t="s">
        <v>263</v>
      </c>
      <c r="H41" t="s">
        <v>60</v>
      </c>
    </row>
    <row r="42" spans="1:8">
      <c r="A42" t="s">
        <v>268</v>
      </c>
      <c r="B42" t="s">
        <v>60</v>
      </c>
      <c r="C42" t="s">
        <v>1435</v>
      </c>
      <c r="D42" t="s">
        <v>270</v>
      </c>
      <c r="E42" t="str">
        <f t="shared" si="0"/>
        <v>CityU電機工程學系 [選項: 工學士(電子計算機及數據工程學)、工學士(電子及電機工程學)、工學士(資訊工程學)、工學士(微電子工程學)]</v>
      </c>
      <c r="F42" t="str">
        <f t="shared" si="1"/>
        <v>JS1205</v>
      </c>
      <c r="G42" t="s">
        <v>268</v>
      </c>
      <c r="H42" t="s">
        <v>60</v>
      </c>
    </row>
    <row r="43" spans="1:8">
      <c r="A43" t="s">
        <v>272</v>
      </c>
      <c r="B43" t="s">
        <v>60</v>
      </c>
      <c r="C43" t="s">
        <v>273</v>
      </c>
      <c r="D43" t="s">
        <v>274</v>
      </c>
      <c r="E43" t="str">
        <f t="shared" si="0"/>
        <v>CityU理學士(計算數學)</v>
      </c>
      <c r="F43" t="str">
        <f t="shared" si="1"/>
        <v>JS1206</v>
      </c>
      <c r="G43" t="s">
        <v>272</v>
      </c>
      <c r="H43" t="s">
        <v>60</v>
      </c>
    </row>
    <row r="44" spans="1:8">
      <c r="A44" t="s">
        <v>276</v>
      </c>
      <c r="B44" t="s">
        <v>60</v>
      </c>
      <c r="C44" t="s">
        <v>277</v>
      </c>
      <c r="D44" t="s">
        <v>1436</v>
      </c>
      <c r="E44" t="str">
        <f t="shared" si="0"/>
        <v>CityU機械工程學系 [選項: 工學士(航空航天工程)、工學士(機械工程)、工學士(核子及風險工程)]</v>
      </c>
      <c r="F44" t="str">
        <f t="shared" si="1"/>
        <v>JS1207</v>
      </c>
      <c r="G44" t="s">
        <v>276</v>
      </c>
      <c r="H44" t="s">
        <v>60</v>
      </c>
    </row>
    <row r="45" spans="1:8">
      <c r="A45" t="s">
        <v>280</v>
      </c>
      <c r="B45" t="s">
        <v>60</v>
      </c>
      <c r="C45" t="s">
        <v>281</v>
      </c>
      <c r="D45" t="s">
        <v>282</v>
      </c>
      <c r="E45" t="str">
        <f t="shared" si="0"/>
        <v>CityU理學士(物理學)</v>
      </c>
      <c r="F45" t="str">
        <f t="shared" si="1"/>
        <v>JS1208</v>
      </c>
      <c r="G45" t="s">
        <v>280</v>
      </c>
      <c r="H45" t="s">
        <v>60</v>
      </c>
    </row>
    <row r="46" spans="1:8">
      <c r="A46" t="s">
        <v>284</v>
      </c>
      <c r="B46" t="s">
        <v>60</v>
      </c>
      <c r="C46" t="s">
        <v>285</v>
      </c>
      <c r="D46" t="s">
        <v>286</v>
      </c>
      <c r="E46" t="str">
        <f t="shared" si="0"/>
        <v>CityU工學士(材料科學及工程)</v>
      </c>
      <c r="F46" t="str">
        <f t="shared" si="1"/>
        <v>JS1210</v>
      </c>
      <c r="G46" t="s">
        <v>284</v>
      </c>
      <c r="H46" t="s">
        <v>60</v>
      </c>
    </row>
    <row r="47" spans="1:8">
      <c r="A47" t="s">
        <v>287</v>
      </c>
      <c r="B47" t="s">
        <v>60</v>
      </c>
      <c r="C47" t="s">
        <v>288</v>
      </c>
      <c r="D47" t="s">
        <v>289</v>
      </c>
      <c r="E47" t="str">
        <f t="shared" si="0"/>
        <v>CityU工學士(生物醫學工程)</v>
      </c>
      <c r="F47" t="str">
        <f t="shared" si="1"/>
        <v>JS1211</v>
      </c>
      <c r="G47" t="s">
        <v>287</v>
      </c>
      <c r="H47" t="s">
        <v>60</v>
      </c>
    </row>
    <row r="48" spans="1:8">
      <c r="A48" t="s">
        <v>291</v>
      </c>
      <c r="B48" t="s">
        <v>60</v>
      </c>
      <c r="C48" t="s">
        <v>292</v>
      </c>
      <c r="D48" t="s">
        <v>293</v>
      </c>
      <c r="E48" t="str">
        <f t="shared" si="0"/>
        <v>CityU工學士(智能製造工程學)</v>
      </c>
      <c r="F48" t="str">
        <f t="shared" si="1"/>
        <v>JS1216</v>
      </c>
      <c r="G48" t="s">
        <v>291</v>
      </c>
      <c r="H48" t="s">
        <v>60</v>
      </c>
    </row>
    <row r="49" spans="1:8">
      <c r="A49" t="s">
        <v>296</v>
      </c>
      <c r="B49" t="s">
        <v>60</v>
      </c>
      <c r="C49" t="s">
        <v>297</v>
      </c>
      <c r="D49" t="s">
        <v>298</v>
      </c>
      <c r="E49" t="str">
        <f t="shared" si="0"/>
        <v>CityU工學院(選項: 工學院任何一個主修及工程創業副修)</v>
      </c>
      <c r="F49" t="str">
        <f t="shared" si="1"/>
        <v>JS1217</v>
      </c>
      <c r="G49" t="s">
        <v>296</v>
      </c>
      <c r="H49" t="s">
        <v>60</v>
      </c>
    </row>
    <row r="50" spans="1:8">
      <c r="A50" t="s">
        <v>300</v>
      </c>
      <c r="B50" t="s">
        <v>60</v>
      </c>
      <c r="C50" t="s">
        <v>301</v>
      </c>
      <c r="D50" t="s">
        <v>302</v>
      </c>
      <c r="E50" t="str">
        <f t="shared" si="0"/>
        <v>CityU法律學學士與理學士(計算數學)</v>
      </c>
      <c r="F50" t="str">
        <f t="shared" si="1"/>
        <v>JS1220</v>
      </c>
      <c r="G50" t="s">
        <v>300</v>
      </c>
      <c r="H50" t="s">
        <v>60</v>
      </c>
    </row>
    <row r="51" spans="1:8">
      <c r="A51" t="s">
        <v>303</v>
      </c>
      <c r="B51" t="s">
        <v>60</v>
      </c>
      <c r="C51" t="s">
        <v>304</v>
      </c>
      <c r="D51" t="s">
        <v>305</v>
      </c>
      <c r="E51" t="str">
        <f t="shared" si="0"/>
        <v>CityU理學士(電腦科學)與理學士(計算金融及金融科技)</v>
      </c>
      <c r="F51" t="str">
        <f t="shared" si="1"/>
        <v>JS1221</v>
      </c>
      <c r="G51" t="s">
        <v>303</v>
      </c>
      <c r="H51" t="s">
        <v>60</v>
      </c>
    </row>
    <row r="52" spans="1:8">
      <c r="A52" t="s">
        <v>307</v>
      </c>
      <c r="B52" t="s">
        <v>60</v>
      </c>
      <c r="C52" t="s">
        <v>308</v>
      </c>
      <c r="D52" t="s">
        <v>309</v>
      </c>
      <c r="E52" t="str">
        <f t="shared" si="0"/>
        <v>CityU獸醫學學士</v>
      </c>
      <c r="F52" t="str">
        <f t="shared" si="1"/>
        <v>JS1801</v>
      </c>
      <c r="G52" t="s">
        <v>307</v>
      </c>
      <c r="H52" t="s">
        <v>60</v>
      </c>
    </row>
    <row r="53" spans="1:8">
      <c r="A53" t="s">
        <v>311</v>
      </c>
      <c r="B53" t="s">
        <v>60</v>
      </c>
      <c r="C53" t="s">
        <v>312</v>
      </c>
      <c r="D53" t="s">
        <v>313</v>
      </c>
      <c r="E53" t="str">
        <f t="shared" si="0"/>
        <v>CityU生物醫學系 [選項: 理學士(生物科學)、理學士(生物醫學)]</v>
      </c>
      <c r="F53" t="str">
        <f t="shared" si="1"/>
        <v>JS1805</v>
      </c>
      <c r="G53" t="s">
        <v>311</v>
      </c>
      <c r="H53" t="s">
        <v>60</v>
      </c>
    </row>
    <row r="54" spans="1:8">
      <c r="A54" t="s">
        <v>316</v>
      </c>
      <c r="B54" t="s">
        <v>60</v>
      </c>
      <c r="C54" t="s">
        <v>317</v>
      </c>
      <c r="D54" t="s">
        <v>318</v>
      </c>
      <c r="E54" t="str">
        <f t="shared" si="0"/>
        <v>CityU理學士(生物科學)</v>
      </c>
      <c r="F54" t="str">
        <f t="shared" si="1"/>
        <v>JS1806</v>
      </c>
      <c r="G54" t="s">
        <v>316</v>
      </c>
      <c r="H54" t="s">
        <v>60</v>
      </c>
    </row>
    <row r="55" spans="1:8">
      <c r="A55" t="s">
        <v>1437</v>
      </c>
      <c r="B55" t="s">
        <v>60</v>
      </c>
      <c r="C55" t="s">
        <v>321</v>
      </c>
      <c r="D55" t="s">
        <v>322</v>
      </c>
      <c r="E55" t="str">
        <f t="shared" si="0"/>
        <v>CityU理學士(生物醫學)</v>
      </c>
      <c r="F55" t="str">
        <f t="shared" si="1"/>
        <v>JS1807</v>
      </c>
      <c r="G55" t="s">
        <v>1437</v>
      </c>
      <c r="H55" t="s">
        <v>60</v>
      </c>
    </row>
    <row r="56" spans="1:8">
      <c r="A56" t="s">
        <v>323</v>
      </c>
      <c r="B56" t="s">
        <v>58</v>
      </c>
      <c r="C56" t="s">
        <v>324</v>
      </c>
      <c r="D56" t="s">
        <v>325</v>
      </c>
      <c r="E56" t="str">
        <f t="shared" si="0"/>
        <v>HKBU文學士(榮譽) (中國語言文學 / 創意及專業寫作 / 英國語言文學 / 人文學 / 翻譯學)</v>
      </c>
      <c r="F56" t="str">
        <f t="shared" si="1"/>
        <v>JS2020</v>
      </c>
      <c r="G56" t="s">
        <v>323</v>
      </c>
      <c r="H56" t="s">
        <v>58</v>
      </c>
    </row>
    <row r="57" spans="1:8">
      <c r="A57" t="s">
        <v>327</v>
      </c>
      <c r="B57" t="s">
        <v>58</v>
      </c>
      <c r="C57" t="s">
        <v>328</v>
      </c>
      <c r="D57" t="s">
        <v>329</v>
      </c>
      <c r="E57" t="str">
        <f t="shared" si="0"/>
        <v>HKBU宗教、哲學及倫理文學士(榮譽)</v>
      </c>
      <c r="F57" t="str">
        <f t="shared" si="1"/>
        <v>JS2025</v>
      </c>
      <c r="G57" t="s">
        <v>327</v>
      </c>
      <c r="H57" t="s">
        <v>58</v>
      </c>
    </row>
    <row r="58" spans="1:8">
      <c r="A58" t="s">
        <v>331</v>
      </c>
      <c r="B58" t="s">
        <v>58</v>
      </c>
      <c r="C58" t="s">
        <v>332</v>
      </c>
      <c r="D58" t="s">
        <v>333</v>
      </c>
      <c r="E58" t="str">
        <f t="shared" si="0"/>
        <v>HKBU文學士(榮譽) / 音樂學士(榮譽) (音樂 / 創意產業)</v>
      </c>
      <c r="F58" t="str">
        <f t="shared" si="1"/>
        <v>JS2060</v>
      </c>
      <c r="G58" t="s">
        <v>331</v>
      </c>
      <c r="H58" t="s">
        <v>58</v>
      </c>
    </row>
    <row r="59" spans="1:8">
      <c r="A59" t="s">
        <v>334</v>
      </c>
      <c r="B59" t="s">
        <v>58</v>
      </c>
      <c r="C59" t="s">
        <v>335</v>
      </c>
      <c r="D59" t="s">
        <v>336</v>
      </c>
      <c r="E59" t="str">
        <f t="shared" si="0"/>
        <v>HKBU工商管理學士(榮譽) - 會計學專修</v>
      </c>
      <c r="F59" t="str">
        <f t="shared" si="1"/>
        <v>JS2110</v>
      </c>
      <c r="G59" t="s">
        <v>334</v>
      </c>
      <c r="H59" t="s">
        <v>58</v>
      </c>
    </row>
    <row r="60" spans="1:8">
      <c r="A60" t="s">
        <v>339</v>
      </c>
      <c r="B60" t="s">
        <v>58</v>
      </c>
      <c r="C60" t="s">
        <v>340</v>
      </c>
      <c r="D60" t="s">
        <v>59</v>
      </c>
      <c r="E60" t="str">
        <f t="shared" si="0"/>
        <v>HKBU工商管理學士(榮譽)</v>
      </c>
      <c r="F60" t="str">
        <f t="shared" si="1"/>
        <v>JS2120</v>
      </c>
      <c r="G60" t="s">
        <v>339</v>
      </c>
      <c r="H60" t="s">
        <v>58</v>
      </c>
    </row>
    <row r="61" spans="1:8">
      <c r="A61" t="s">
        <v>342</v>
      </c>
      <c r="B61" t="s">
        <v>58</v>
      </c>
      <c r="C61" t="s">
        <v>1440</v>
      </c>
      <c r="D61" t="s">
        <v>1441</v>
      </c>
      <c r="E61" t="str">
        <f t="shared" si="0"/>
        <v>HKBU傳理學學士(榮譽) (新聞與數碼媒體 / 公關及廣告)</v>
      </c>
      <c r="F61" t="str">
        <f t="shared" si="1"/>
        <v>JS2310</v>
      </c>
      <c r="G61" t="s">
        <v>342</v>
      </c>
      <c r="H61" t="s">
        <v>58</v>
      </c>
    </row>
    <row r="62" spans="1:8">
      <c r="A62" t="s">
        <v>347</v>
      </c>
      <c r="B62" t="s">
        <v>58</v>
      </c>
      <c r="C62" t="s">
        <v>348</v>
      </c>
      <c r="D62" t="s">
        <v>349</v>
      </c>
      <c r="E62" t="str">
        <f t="shared" si="0"/>
        <v>HKBU傳理學學士(榮譽) - 電影主修 - 電影電視專修</v>
      </c>
      <c r="F62" t="str">
        <f t="shared" si="1"/>
        <v>JS2330</v>
      </c>
      <c r="G62" t="s">
        <v>347</v>
      </c>
      <c r="H62" t="s">
        <v>58</v>
      </c>
    </row>
    <row r="63" spans="1:8">
      <c r="A63" t="s">
        <v>351</v>
      </c>
      <c r="B63" t="s">
        <v>58</v>
      </c>
      <c r="C63" t="s">
        <v>352</v>
      </c>
      <c r="D63" t="s">
        <v>353</v>
      </c>
      <c r="E63" t="str">
        <f t="shared" si="0"/>
        <v>HKBU環球螢幕演技藝術學士(榮譽)</v>
      </c>
      <c r="F63" t="str">
        <f t="shared" si="1"/>
        <v>JS2340</v>
      </c>
      <c r="G63" t="s">
        <v>351</v>
      </c>
      <c r="H63" t="s">
        <v>58</v>
      </c>
    </row>
    <row r="64" spans="1:8">
      <c r="A64" t="s">
        <v>355</v>
      </c>
      <c r="B64" t="s">
        <v>58</v>
      </c>
      <c r="C64" t="s">
        <v>356</v>
      </c>
      <c r="D64" t="s">
        <v>357</v>
      </c>
      <c r="E64" t="str">
        <f t="shared" si="0"/>
        <v>HKBU傳理學學士(榮譽) - 遊戲設計與動畫主修</v>
      </c>
      <c r="F64" t="str">
        <f t="shared" si="1"/>
        <v>JS2370</v>
      </c>
      <c r="G64" t="s">
        <v>355</v>
      </c>
      <c r="H64" t="s">
        <v>58</v>
      </c>
    </row>
    <row r="65" spans="1:8">
      <c r="A65" t="s">
        <v>358</v>
      </c>
      <c r="B65" t="s">
        <v>58</v>
      </c>
      <c r="C65" t="s">
        <v>359</v>
      </c>
      <c r="D65" t="s">
        <v>360</v>
      </c>
      <c r="E65" t="str">
        <f t="shared" si="0"/>
        <v>HKBU中醫學學士及生物醫學理學士(榮譽)</v>
      </c>
      <c r="F65" t="str">
        <f t="shared" si="1"/>
        <v>JS2410</v>
      </c>
      <c r="G65" t="s">
        <v>358</v>
      </c>
      <c r="H65" t="s">
        <v>58</v>
      </c>
    </row>
    <row r="66" spans="1:8">
      <c r="A66" t="s">
        <v>362</v>
      </c>
      <c r="B66" t="s">
        <v>58</v>
      </c>
      <c r="C66" t="s">
        <v>363</v>
      </c>
      <c r="D66" t="s">
        <v>364</v>
      </c>
      <c r="E66" t="str">
        <f t="shared" si="0"/>
        <v>HKBU中藥學學士(榮譽)</v>
      </c>
      <c r="F66" t="str">
        <f t="shared" si="1"/>
        <v>JS2420</v>
      </c>
      <c r="G66" t="s">
        <v>362</v>
      </c>
      <c r="H66" t="s">
        <v>58</v>
      </c>
    </row>
    <row r="67" spans="1:8">
      <c r="A67" t="s">
        <v>365</v>
      </c>
      <c r="B67" t="s">
        <v>58</v>
      </c>
      <c r="C67" t="s">
        <v>366</v>
      </c>
      <c r="D67" t="s">
        <v>367</v>
      </c>
      <c r="E67" t="str">
        <f t="shared" ref="E67:E130" si="2">B67&amp;D67</f>
        <v>HKBU理學士(榮譽)</v>
      </c>
      <c r="F67" t="str">
        <f t="shared" ref="F67:F130" si="3">A67</f>
        <v>JS2510</v>
      </c>
      <c r="G67" t="s">
        <v>365</v>
      </c>
      <c r="H67" t="s">
        <v>58</v>
      </c>
    </row>
    <row r="68" spans="1:8">
      <c r="A68" t="s">
        <v>369</v>
      </c>
      <c r="B68" t="s">
        <v>58</v>
      </c>
      <c r="C68" t="s">
        <v>370</v>
      </c>
      <c r="D68" t="s">
        <v>371</v>
      </c>
      <c r="E68" t="str">
        <f t="shared" si="2"/>
        <v>HKBU文學士(榮譽) / 社會科學學士(榮譽) (歐洲研究 [法文/德文] / 地理 / 全球及中國研究 / 政治及國際關係學 / 歷史 / 社會學)</v>
      </c>
      <c r="F68" t="str">
        <f t="shared" si="3"/>
        <v>JS2610</v>
      </c>
      <c r="G68" t="s">
        <v>369</v>
      </c>
      <c r="H68" t="s">
        <v>58</v>
      </c>
    </row>
    <row r="69" spans="1:8">
      <c r="A69" t="s">
        <v>373</v>
      </c>
      <c r="B69" t="s">
        <v>58</v>
      </c>
      <c r="C69" t="s">
        <v>374</v>
      </c>
      <c r="D69" t="s">
        <v>375</v>
      </c>
      <c r="E69" t="str">
        <f t="shared" si="2"/>
        <v>HKBU體育及康樂管理文學士(榮譽)</v>
      </c>
      <c r="F69" t="str">
        <f t="shared" si="3"/>
        <v>JS2620</v>
      </c>
      <c r="G69" t="s">
        <v>373</v>
      </c>
      <c r="H69" t="s">
        <v>58</v>
      </c>
    </row>
    <row r="70" spans="1:8">
      <c r="A70" t="s">
        <v>377</v>
      </c>
      <c r="B70" t="s">
        <v>58</v>
      </c>
      <c r="C70" t="s">
        <v>378</v>
      </c>
      <c r="D70" t="s">
        <v>379</v>
      </c>
      <c r="E70" t="str">
        <f t="shared" si="2"/>
        <v>HKBU社會工作學士(榮譽)</v>
      </c>
      <c r="F70" t="str">
        <f t="shared" si="3"/>
        <v>JS2660</v>
      </c>
      <c r="G70" t="s">
        <v>377</v>
      </c>
      <c r="H70" t="s">
        <v>58</v>
      </c>
    </row>
    <row r="71" spans="1:8">
      <c r="A71" t="s">
        <v>381</v>
      </c>
      <c r="B71" t="s">
        <v>58</v>
      </c>
      <c r="C71" t="s">
        <v>382</v>
      </c>
      <c r="D71" t="s">
        <v>383</v>
      </c>
      <c r="E71" t="str">
        <f t="shared" si="2"/>
        <v>HKBU視覺藝術文學士(榮譽)</v>
      </c>
      <c r="F71" t="str">
        <f t="shared" si="3"/>
        <v>JS2810</v>
      </c>
      <c r="G71" t="s">
        <v>381</v>
      </c>
      <c r="H71" t="s">
        <v>58</v>
      </c>
    </row>
    <row r="72" spans="1:8">
      <c r="A72" t="s">
        <v>385</v>
      </c>
      <c r="B72" t="s">
        <v>58</v>
      </c>
      <c r="C72" t="s">
        <v>386</v>
      </c>
      <c r="D72" t="s">
        <v>387</v>
      </c>
      <c r="E72" t="str">
        <f t="shared" si="2"/>
        <v>HKBU商業計算及數據分析理學士(榮譽)</v>
      </c>
      <c r="F72" t="str">
        <f t="shared" si="3"/>
        <v>JS2910</v>
      </c>
      <c r="G72" t="s">
        <v>385</v>
      </c>
      <c r="H72" t="s">
        <v>58</v>
      </c>
    </row>
    <row r="73" spans="1:8">
      <c r="A73" t="s">
        <v>389</v>
      </c>
      <c r="B73" t="s">
        <v>58</v>
      </c>
      <c r="C73" t="s">
        <v>390</v>
      </c>
      <c r="D73" t="s">
        <v>391</v>
      </c>
      <c r="E73" t="str">
        <f t="shared" si="2"/>
        <v>HKBU藝術及科技文理學士(榮譽)</v>
      </c>
      <c r="F73" t="str">
        <f t="shared" si="3"/>
        <v>JS2920</v>
      </c>
      <c r="G73" t="s">
        <v>389</v>
      </c>
      <c r="H73" t="s">
        <v>58</v>
      </c>
    </row>
    <row r="74" spans="1:8">
      <c r="A74" t="s">
        <v>393</v>
      </c>
      <c r="B74" t="s">
        <v>58</v>
      </c>
      <c r="C74" t="s">
        <v>1442</v>
      </c>
      <c r="D74" t="s">
        <v>395</v>
      </c>
      <c r="E74" t="str">
        <f t="shared" si="2"/>
        <v>HKBU工商管理文學士(榮譽)(全球娛樂)</v>
      </c>
      <c r="F74" t="str">
        <f t="shared" si="3"/>
        <v>JS2930</v>
      </c>
      <c r="G74" t="s">
        <v>393</v>
      </c>
      <c r="H74" t="s">
        <v>58</v>
      </c>
    </row>
    <row r="75" spans="1:8">
      <c r="A75" t="s">
        <v>397</v>
      </c>
      <c r="B75" t="s">
        <v>58</v>
      </c>
      <c r="C75" t="s">
        <v>398</v>
      </c>
      <c r="D75" t="s">
        <v>399</v>
      </c>
      <c r="E75" t="str">
        <f t="shared" si="2"/>
        <v>HKBU創新醫療及社會健康社會科學學士(榮譽) / 理學士(榮譽)</v>
      </c>
      <c r="F75" t="str">
        <f t="shared" si="3"/>
        <v>JS2940</v>
      </c>
      <c r="G75" t="s">
        <v>397</v>
      </c>
      <c r="H75" t="s">
        <v>58</v>
      </c>
    </row>
    <row r="76" spans="1:8">
      <c r="A76" t="s">
        <v>400</v>
      </c>
      <c r="B76" t="s">
        <v>58</v>
      </c>
      <c r="C76" t="s">
        <v>1627</v>
      </c>
      <c r="D76" t="s">
        <v>1626</v>
      </c>
      <c r="E76" t="str">
        <f t="shared" si="2"/>
        <v>HKBU文理及科技學士(榮譽)自訂主修</v>
      </c>
      <c r="F76" t="str">
        <f t="shared" si="3"/>
        <v>JS2950</v>
      </c>
      <c r="G76" t="s">
        <v>400</v>
      </c>
      <c r="H76" t="s">
        <v>58</v>
      </c>
    </row>
    <row r="77" spans="1:8">
      <c r="A77" t="s">
        <v>403</v>
      </c>
      <c r="B77" t="s">
        <v>63</v>
      </c>
      <c r="C77" t="s">
        <v>404</v>
      </c>
      <c r="D77" t="s">
        <v>405</v>
      </c>
      <c r="E77" t="str">
        <f t="shared" si="2"/>
        <v>PolyU生物科技、食物安全及化學科技(榮譽)理學士組合課程</v>
      </c>
      <c r="F77" t="str">
        <f t="shared" si="3"/>
        <v>JS3010</v>
      </c>
      <c r="G77" t="s">
        <v>403</v>
      </c>
      <c r="H77" t="s">
        <v>63</v>
      </c>
    </row>
    <row r="78" spans="1:8">
      <c r="A78" t="s">
        <v>406</v>
      </c>
      <c r="B78" t="s">
        <v>63</v>
      </c>
      <c r="C78" t="s">
        <v>1443</v>
      </c>
      <c r="D78" t="s">
        <v>1444</v>
      </c>
      <c r="E78" t="str">
        <f t="shared" si="2"/>
        <v>PolyU數據科學(榮譽)理學士組合課程 (數據科學及分析 / 投資科學及金融分析)</v>
      </c>
      <c r="F78" t="str">
        <f t="shared" si="3"/>
        <v>JS3020</v>
      </c>
      <c r="G78" t="s">
        <v>406</v>
      </c>
      <c r="H78" t="s">
        <v>63</v>
      </c>
    </row>
    <row r="79" spans="1:8">
      <c r="A79" t="s">
        <v>409</v>
      </c>
      <c r="B79" t="s">
        <v>63</v>
      </c>
      <c r="C79" t="s">
        <v>1445</v>
      </c>
      <c r="D79" t="s">
        <v>411</v>
      </c>
      <c r="E79" t="str">
        <f t="shared" si="2"/>
        <v>PolyU物理學(榮譽)理學士 副主修人工智能及數據分析 / 創新及創業</v>
      </c>
      <c r="F79" t="str">
        <f t="shared" si="3"/>
        <v>JS3030</v>
      </c>
      <c r="G79" t="s">
        <v>409</v>
      </c>
      <c r="H79" t="s">
        <v>63</v>
      </c>
    </row>
    <row r="80" spans="1:8">
      <c r="A80" t="s">
        <v>1446</v>
      </c>
      <c r="B80" t="s">
        <v>63</v>
      </c>
      <c r="C80" t="s">
        <v>1447</v>
      </c>
      <c r="D80" t="s">
        <v>1448</v>
      </c>
      <c r="E80" t="str">
        <f t="shared" si="2"/>
        <v>PolyU時裝(榮譽)文學士組合課程 (時裝設計 / 針織時裝設計 / 內衣及運動服裝 / 時裝商務 / 時裝創新及科技)</v>
      </c>
      <c r="F80" t="str">
        <f t="shared" si="3"/>
        <v>JS3050</v>
      </c>
      <c r="G80" t="s">
        <v>1446</v>
      </c>
      <c r="H80" t="s">
        <v>63</v>
      </c>
    </row>
    <row r="81" spans="1:8">
      <c r="A81" t="s">
        <v>413</v>
      </c>
      <c r="B81" t="s">
        <v>63</v>
      </c>
      <c r="C81" t="s">
        <v>1449</v>
      </c>
      <c r="D81" t="s">
        <v>1450</v>
      </c>
      <c r="E81" t="str">
        <f t="shared" si="2"/>
        <v>PolyU會計及金融(榮譽)工商管理學士組合課程 (會計學 / 會計及金融 / 數碼金融及投資學)</v>
      </c>
      <c r="F81" t="str">
        <f t="shared" si="3"/>
        <v>JS3060</v>
      </c>
      <c r="G81" t="s">
        <v>413</v>
      </c>
      <c r="H81" t="s">
        <v>63</v>
      </c>
    </row>
    <row r="82" spans="1:8">
      <c r="A82" t="s">
        <v>416</v>
      </c>
      <c r="B82" t="s">
        <v>63</v>
      </c>
      <c r="C82" t="s">
        <v>1451</v>
      </c>
      <c r="D82" t="s">
        <v>1452</v>
      </c>
      <c r="E82" t="str">
        <f t="shared" si="2"/>
        <v>PolyU航空、航運及供應鏈管理(榮譽)工商管理學士組合課程 (航空管理及金融 / 國際航運及物流管理 / 供應鏈管理及分析)</v>
      </c>
      <c r="F82" t="str">
        <f t="shared" si="3"/>
        <v>JS3070</v>
      </c>
      <c r="G82" t="s">
        <v>416</v>
      </c>
      <c r="H82" t="s">
        <v>63</v>
      </c>
    </row>
    <row r="83" spans="1:8">
      <c r="A83" t="s">
        <v>419</v>
      </c>
      <c r="B83" t="s">
        <v>63</v>
      </c>
      <c r="C83" t="s">
        <v>1453</v>
      </c>
      <c r="D83" t="s">
        <v>1454</v>
      </c>
      <c r="E83" t="str">
        <f t="shared" si="2"/>
        <v>PolyU管理及市場學(榮譽)工商管理學士組合課程 (管理學 / 市場學)</v>
      </c>
      <c r="F83" t="str">
        <f t="shared" si="3"/>
        <v>JS3080</v>
      </c>
      <c r="G83" t="s">
        <v>419</v>
      </c>
      <c r="H83" t="s">
        <v>63</v>
      </c>
    </row>
    <row r="84" spans="1:8">
      <c r="A84" t="s">
        <v>421</v>
      </c>
      <c r="B84" t="s">
        <v>63</v>
      </c>
      <c r="C84" t="s">
        <v>1455</v>
      </c>
      <c r="D84" t="s">
        <v>1456</v>
      </c>
      <c r="E84" t="str">
        <f t="shared" si="2"/>
        <v>PolyU建築及房地產(榮譽)理學士組合課程 (建築工程及管理學 / 物業管理學 / 地產及建設測量學)</v>
      </c>
      <c r="F84" t="str">
        <f t="shared" si="3"/>
        <v>JS3100</v>
      </c>
      <c r="G84" t="s">
        <v>421</v>
      </c>
      <c r="H84" t="s">
        <v>63</v>
      </c>
    </row>
    <row r="85" spans="1:8">
      <c r="A85" t="s">
        <v>424</v>
      </c>
      <c r="B85" t="s">
        <v>63</v>
      </c>
      <c r="C85" t="s">
        <v>1457</v>
      </c>
      <c r="D85" t="s">
        <v>1458</v>
      </c>
      <c r="E85" t="str">
        <f t="shared" si="2"/>
        <v>PolyU建築科學及工程學(榮譽)工學士組合課程 (建築科學及工程學 / 建築科學及工程學(屋宇設備工程學))</v>
      </c>
      <c r="F85" t="str">
        <f t="shared" si="3"/>
        <v>JS3110</v>
      </c>
      <c r="G85" t="s">
        <v>424</v>
      </c>
      <c r="H85" t="s">
        <v>63</v>
      </c>
    </row>
    <row r="86" spans="1:8">
      <c r="A86" t="s">
        <v>427</v>
      </c>
      <c r="B86" t="s">
        <v>63</v>
      </c>
      <c r="C86" t="s">
        <v>428</v>
      </c>
      <c r="D86" t="s">
        <v>429</v>
      </c>
      <c r="E86" t="str">
        <f t="shared" si="2"/>
        <v>PolyU土木工程及可持續發展學(榮譽)工學士組合課程</v>
      </c>
      <c r="F86" t="str">
        <f t="shared" si="3"/>
        <v>JS3120</v>
      </c>
      <c r="G86" t="s">
        <v>427</v>
      </c>
      <c r="H86" t="s">
        <v>63</v>
      </c>
    </row>
    <row r="87" spans="1:8">
      <c r="A87" t="s">
        <v>430</v>
      </c>
      <c r="B87" t="s">
        <v>63</v>
      </c>
      <c r="C87" t="s">
        <v>1459</v>
      </c>
      <c r="D87" t="s">
        <v>1460</v>
      </c>
      <c r="E87" t="str">
        <f t="shared" si="2"/>
        <v>PolyU空間數據科學及智慧城市(榮譽)理學士組合課程 (土地測量及地理資訊學)</v>
      </c>
      <c r="F87" t="str">
        <f t="shared" si="3"/>
        <v>JS3130</v>
      </c>
      <c r="G87" t="s">
        <v>430</v>
      </c>
      <c r="H87" t="s">
        <v>63</v>
      </c>
    </row>
    <row r="88" spans="1:8">
      <c r="A88" t="s">
        <v>433</v>
      </c>
      <c r="B88" t="s">
        <v>63</v>
      </c>
      <c r="C88" t="s">
        <v>1461</v>
      </c>
      <c r="D88" t="s">
        <v>1462</v>
      </c>
      <c r="E88" t="str">
        <f t="shared" si="2"/>
        <v>PolyU航空工程學(榮譽)工學士組合課程 (航空工程學 / 民航工程學)</v>
      </c>
      <c r="F88" t="str">
        <f t="shared" si="3"/>
        <v>JS3140</v>
      </c>
      <c r="G88" t="s">
        <v>433</v>
      </c>
      <c r="H88" t="s">
        <v>63</v>
      </c>
    </row>
    <row r="89" spans="1:8">
      <c r="A89" t="s">
        <v>436</v>
      </c>
      <c r="B89" t="s">
        <v>63</v>
      </c>
      <c r="C89" t="s">
        <v>437</v>
      </c>
      <c r="D89" t="s">
        <v>438</v>
      </c>
      <c r="E89" t="str">
        <f t="shared" si="2"/>
        <v>PolyU生物醫學工程(榮譽)理學士組合課程</v>
      </c>
      <c r="F89" t="str">
        <f t="shared" si="3"/>
        <v>JS3150</v>
      </c>
      <c r="G89" t="s">
        <v>436</v>
      </c>
      <c r="H89" t="s">
        <v>63</v>
      </c>
    </row>
    <row r="90" spans="1:8">
      <c r="A90" t="s">
        <v>439</v>
      </c>
      <c r="B90" t="s">
        <v>63</v>
      </c>
      <c r="C90" t="s">
        <v>1463</v>
      </c>
      <c r="D90" t="s">
        <v>1464</v>
      </c>
      <c r="E90" t="str">
        <f t="shared" si="2"/>
        <v>PolyU電機工程學(榮譽)工學士組合課程 (電機工程學 / 運輸系統工程學)</v>
      </c>
      <c r="F90" t="str">
        <f t="shared" si="3"/>
        <v>JS3170</v>
      </c>
      <c r="G90" t="s">
        <v>439</v>
      </c>
      <c r="H90" t="s">
        <v>63</v>
      </c>
    </row>
    <row r="91" spans="1:8">
      <c r="A91" t="s">
        <v>442</v>
      </c>
      <c r="B91" t="s">
        <v>63</v>
      </c>
      <c r="C91" t="s">
        <v>1465</v>
      </c>
      <c r="D91" t="s">
        <v>1466</v>
      </c>
      <c r="E91" t="str">
        <f t="shared" si="2"/>
        <v>PolyU資訊及人工智能工程學(榮譽)工學士 / 理學士組合課程 (物聯網 / 人工智能 / 資訊安全)</v>
      </c>
      <c r="F91" t="str">
        <f t="shared" si="3"/>
        <v>JS3180</v>
      </c>
      <c r="G91" t="s">
        <v>442</v>
      </c>
      <c r="H91" t="s">
        <v>63</v>
      </c>
    </row>
    <row r="92" spans="1:8">
      <c r="A92" t="s">
        <v>449</v>
      </c>
      <c r="B92" t="s">
        <v>63</v>
      </c>
      <c r="C92" t="s">
        <v>450</v>
      </c>
      <c r="D92" t="s">
        <v>451</v>
      </c>
      <c r="E92" t="str">
        <f t="shared" si="2"/>
        <v>PolyU英文及應用語言學(榮譽)文學士組合課程</v>
      </c>
      <c r="F92" t="str">
        <f t="shared" si="3"/>
        <v>JS3240</v>
      </c>
      <c r="G92" t="s">
        <v>449</v>
      </c>
      <c r="H92" t="s">
        <v>63</v>
      </c>
    </row>
    <row r="93" spans="1:8">
      <c r="A93" t="s">
        <v>452</v>
      </c>
      <c r="B93" t="s">
        <v>63</v>
      </c>
      <c r="C93" t="s">
        <v>1468</v>
      </c>
      <c r="D93" t="s">
        <v>1469</v>
      </c>
      <c r="E93" t="str">
        <f t="shared" si="2"/>
        <v>PolyU應用社會科學(榮譽)文學士組合課程 (社會工作 / 社會政策及社會創業)</v>
      </c>
      <c r="F93" t="str">
        <f t="shared" si="3"/>
        <v>JS3250</v>
      </c>
      <c r="G93" t="s">
        <v>452</v>
      </c>
      <c r="H93" t="s">
        <v>63</v>
      </c>
    </row>
    <row r="94" spans="1:8">
      <c r="A94" t="s">
        <v>455</v>
      </c>
      <c r="B94" t="s">
        <v>63</v>
      </c>
      <c r="C94" t="s">
        <v>456</v>
      </c>
      <c r="D94" t="s">
        <v>457</v>
      </c>
      <c r="E94" t="str">
        <f t="shared" si="2"/>
        <v>PolyU眼科視光學(榮譽)理學士組合課程</v>
      </c>
      <c r="F94" t="str">
        <f t="shared" si="3"/>
        <v>JS3290</v>
      </c>
      <c r="G94" t="s">
        <v>455</v>
      </c>
      <c r="H94" t="s">
        <v>63</v>
      </c>
    </row>
    <row r="95" spans="1:8">
      <c r="A95" t="s">
        <v>458</v>
      </c>
      <c r="B95" t="s">
        <v>63</v>
      </c>
      <c r="C95" t="s">
        <v>1470</v>
      </c>
      <c r="D95" t="s">
        <v>1471</v>
      </c>
      <c r="E95" t="str">
        <f t="shared" si="2"/>
        <v>PolyU酒店及旅遊管理(榮譽)理學士組合課程 (酒店管理 / 智慧旅遊及酒店產業 / 會展及體驗管理)</v>
      </c>
      <c r="F95" t="str">
        <f t="shared" si="3"/>
        <v>JS3310</v>
      </c>
      <c r="G95" t="s">
        <v>458</v>
      </c>
      <c r="H95" t="s">
        <v>63</v>
      </c>
    </row>
    <row r="96" spans="1:8">
      <c r="A96" t="s">
        <v>1472</v>
      </c>
      <c r="B96" t="s">
        <v>63</v>
      </c>
      <c r="C96" t="s">
        <v>1473</v>
      </c>
      <c r="D96" t="s">
        <v>1474</v>
      </c>
      <c r="E96" t="str">
        <f t="shared" si="2"/>
        <v>PolyU中國歷史及文化(榮譽)文學士組合課程</v>
      </c>
      <c r="F96" t="str">
        <f t="shared" si="3"/>
        <v>JS3320</v>
      </c>
      <c r="G96" t="s">
        <v>1472</v>
      </c>
      <c r="H96" t="s">
        <v>63</v>
      </c>
    </row>
    <row r="97" spans="1:8">
      <c r="A97" t="s">
        <v>1476</v>
      </c>
      <c r="B97" t="s">
        <v>63</v>
      </c>
      <c r="C97" t="s">
        <v>1477</v>
      </c>
      <c r="D97" t="s">
        <v>1478</v>
      </c>
      <c r="E97" t="str">
        <f t="shared" si="2"/>
        <v>PolyU語言科學、翻譯學及言語治療(榮譽)文學士/理學士組合課程 (語言學及翻譯學 / 語言科學與語言數據分析 / 言語治療)</v>
      </c>
      <c r="F97" t="str">
        <f t="shared" si="3"/>
        <v>JS3330</v>
      </c>
      <c r="G97" t="s">
        <v>1476</v>
      </c>
      <c r="H97" t="s">
        <v>63</v>
      </c>
    </row>
    <row r="98" spans="1:8">
      <c r="A98" t="s">
        <v>461</v>
      </c>
      <c r="B98" t="s">
        <v>63</v>
      </c>
      <c r="C98" t="s">
        <v>462</v>
      </c>
      <c r="D98" t="s">
        <v>55</v>
      </c>
      <c r="E98" t="str">
        <f t="shared" si="2"/>
        <v>PolyU護理學(榮譽)理學士組合課程 - 精神健康護理學(榮譽)理學士</v>
      </c>
      <c r="F98" t="str">
        <f t="shared" si="3"/>
        <v>JS3337</v>
      </c>
      <c r="G98" t="s">
        <v>461</v>
      </c>
      <c r="H98" t="s">
        <v>63</v>
      </c>
    </row>
    <row r="99" spans="1:8">
      <c r="A99" t="s">
        <v>466</v>
      </c>
      <c r="B99" t="s">
        <v>63</v>
      </c>
      <c r="C99" t="s">
        <v>467</v>
      </c>
      <c r="D99" t="s">
        <v>468</v>
      </c>
      <c r="E99" t="str">
        <f t="shared" si="2"/>
        <v>PolyU醫療化驗科學及放射學(榮譽)理學士組合課程 - 醫療化驗科學(榮譽)理學士</v>
      </c>
      <c r="F99" t="str">
        <f t="shared" si="3"/>
        <v>JS3478</v>
      </c>
      <c r="G99" t="s">
        <v>466</v>
      </c>
      <c r="H99" t="s">
        <v>63</v>
      </c>
    </row>
    <row r="100" spans="1:8">
      <c r="A100" t="s">
        <v>474</v>
      </c>
      <c r="B100" t="s">
        <v>63</v>
      </c>
      <c r="C100" t="s">
        <v>1479</v>
      </c>
      <c r="D100" t="s">
        <v>1480</v>
      </c>
      <c r="E100" t="str">
        <f t="shared" si="2"/>
        <v>PolyU產品及工業工程(榮譽)工學士組合課程 (產品工程兼市場學 / 工業及系統工程學)</v>
      </c>
      <c r="F100" t="str">
        <f t="shared" si="3"/>
        <v>JS3557</v>
      </c>
      <c r="G100" t="s">
        <v>474</v>
      </c>
      <c r="H100" t="s">
        <v>63</v>
      </c>
    </row>
    <row r="101" spans="1:8">
      <c r="A101" t="s">
        <v>478</v>
      </c>
      <c r="B101" t="s">
        <v>63</v>
      </c>
      <c r="C101" t="s">
        <v>1481</v>
      </c>
      <c r="D101" t="s">
        <v>1482</v>
      </c>
      <c r="E101" t="str">
        <f t="shared" si="2"/>
        <v>PolyU設計學(榮譽)文學士組合課程 (廣告設計/環境設計/信息設計/交互設計/室内設計/媒體設計/產品設計/服務創新設計/社會創新設計)</v>
      </c>
      <c r="F101" t="str">
        <f t="shared" si="3"/>
        <v>JS3569</v>
      </c>
      <c r="G101" t="s">
        <v>478</v>
      </c>
      <c r="H101" t="s">
        <v>63</v>
      </c>
    </row>
    <row r="102" spans="1:8">
      <c r="A102" t="s">
        <v>481</v>
      </c>
      <c r="B102" t="s">
        <v>63</v>
      </c>
      <c r="C102" t="s">
        <v>1483</v>
      </c>
      <c r="D102" t="s">
        <v>1484</v>
      </c>
      <c r="E102" t="str">
        <f t="shared" si="2"/>
        <v>PolyU物流及企業工程(榮譽)理學士組合課程 (物流工程兼管理學 / 企業工程兼管理學)</v>
      </c>
      <c r="F102" t="str">
        <f t="shared" si="3"/>
        <v>JS3571</v>
      </c>
      <c r="G102" t="s">
        <v>481</v>
      </c>
      <c r="H102" t="s">
        <v>63</v>
      </c>
    </row>
    <row r="103" spans="1:8">
      <c r="A103" t="s">
        <v>484</v>
      </c>
      <c r="B103" t="s">
        <v>63</v>
      </c>
      <c r="C103" t="s">
        <v>485</v>
      </c>
      <c r="D103" t="s">
        <v>486</v>
      </c>
      <c r="E103" t="str">
        <f t="shared" si="2"/>
        <v>PolyU醫療化驗科學及放射學(榮譽)理學士組合課程 - 放射學(榮譽)理學士</v>
      </c>
      <c r="F103" t="str">
        <f t="shared" si="3"/>
        <v>JS3612</v>
      </c>
      <c r="G103" t="s">
        <v>484</v>
      </c>
      <c r="H103" t="s">
        <v>63</v>
      </c>
    </row>
    <row r="104" spans="1:8">
      <c r="A104" t="s">
        <v>488</v>
      </c>
      <c r="B104" t="s">
        <v>63</v>
      </c>
      <c r="C104" t="s">
        <v>489</v>
      </c>
      <c r="D104" t="s">
        <v>490</v>
      </c>
      <c r="E104" t="str">
        <f t="shared" si="2"/>
        <v>PolyU康復治療科學(榮譽)理學士組合課程 - 職業治療學(榮譽)理學士</v>
      </c>
      <c r="F104" t="str">
        <f t="shared" si="3"/>
        <v>JS3624</v>
      </c>
      <c r="G104" t="s">
        <v>488</v>
      </c>
      <c r="H104" t="s">
        <v>63</v>
      </c>
    </row>
    <row r="105" spans="1:8">
      <c r="A105" t="s">
        <v>492</v>
      </c>
      <c r="B105" t="s">
        <v>63</v>
      </c>
      <c r="C105" t="s">
        <v>493</v>
      </c>
      <c r="D105" t="s">
        <v>494</v>
      </c>
      <c r="E105" t="str">
        <f t="shared" si="2"/>
        <v>PolyU康復治療科學(榮譽)理學士組合課程 - 物理治療學(榮譽)理學士</v>
      </c>
      <c r="F105" t="str">
        <f t="shared" si="3"/>
        <v>JS3636</v>
      </c>
      <c r="G105" t="s">
        <v>492</v>
      </c>
      <c r="H105" t="s">
        <v>63</v>
      </c>
    </row>
    <row r="106" spans="1:8">
      <c r="A106" t="s">
        <v>496</v>
      </c>
      <c r="B106" t="s">
        <v>63</v>
      </c>
      <c r="C106" t="s">
        <v>497</v>
      </c>
      <c r="D106" t="s">
        <v>52</v>
      </c>
      <c r="E106" t="str">
        <f t="shared" si="2"/>
        <v>PolyU護理學(榮譽)理學士組合課程 - 護理學(榮譽)理學士</v>
      </c>
      <c r="F106" t="str">
        <f t="shared" si="3"/>
        <v>JS3648</v>
      </c>
      <c r="G106" t="s">
        <v>496</v>
      </c>
      <c r="H106" t="s">
        <v>63</v>
      </c>
    </row>
    <row r="107" spans="1:8">
      <c r="A107" t="s">
        <v>499</v>
      </c>
      <c r="B107" t="s">
        <v>63</v>
      </c>
      <c r="C107" t="s">
        <v>1485</v>
      </c>
      <c r="D107" t="s">
        <v>1486</v>
      </c>
      <c r="E107" t="str">
        <f t="shared" si="2"/>
        <v>PolyU機械工程學(榮譽)工學士組合課程 (機械工程學 / 產品分析及工程設計學)</v>
      </c>
      <c r="F107" t="str">
        <f t="shared" si="3"/>
        <v>JS3741</v>
      </c>
      <c r="G107" t="s">
        <v>499</v>
      </c>
      <c r="H107" t="s">
        <v>63</v>
      </c>
    </row>
    <row r="108" spans="1:8">
      <c r="A108" t="s">
        <v>503</v>
      </c>
      <c r="B108" t="s">
        <v>63</v>
      </c>
      <c r="C108" t="s">
        <v>1487</v>
      </c>
      <c r="D108" t="s">
        <v>1488</v>
      </c>
      <c r="E108" t="str">
        <f t="shared" si="2"/>
        <v>PolyU電子計算及人工智能(榮譽)理學士組合課程 (計算機科學 / 金融科技及人工智能 / 企業信息管理)</v>
      </c>
      <c r="F108" t="str">
        <f t="shared" si="3"/>
        <v>JS3868</v>
      </c>
      <c r="G108" t="s">
        <v>503</v>
      </c>
      <c r="H108" t="s">
        <v>63</v>
      </c>
    </row>
    <row r="109" spans="1:8">
      <c r="A109" t="s">
        <v>507</v>
      </c>
      <c r="B109" t="s">
        <v>65</v>
      </c>
      <c r="C109" t="s">
        <v>508</v>
      </c>
      <c r="D109" t="s">
        <v>509</v>
      </c>
      <c r="E109" t="str">
        <f t="shared" si="2"/>
        <v>CUHK人類學</v>
      </c>
      <c r="F109" t="str">
        <f t="shared" si="3"/>
        <v>JS4006</v>
      </c>
      <c r="G109" t="s">
        <v>507</v>
      </c>
      <c r="H109" t="s">
        <v>65</v>
      </c>
    </row>
    <row r="110" spans="1:8">
      <c r="A110" t="s">
        <v>510</v>
      </c>
      <c r="B110" t="s">
        <v>65</v>
      </c>
      <c r="C110" t="s">
        <v>511</v>
      </c>
      <c r="D110" t="s">
        <v>512</v>
      </c>
      <c r="E110" t="str">
        <f t="shared" si="2"/>
        <v>CUHK中國語言及文學</v>
      </c>
      <c r="F110" t="str">
        <f t="shared" si="3"/>
        <v>JS4018</v>
      </c>
      <c r="G110" t="s">
        <v>510</v>
      </c>
      <c r="H110" t="s">
        <v>65</v>
      </c>
    </row>
    <row r="111" spans="1:8">
      <c r="A111" t="s">
        <v>513</v>
      </c>
      <c r="B111" t="s">
        <v>65</v>
      </c>
      <c r="C111" t="s">
        <v>514</v>
      </c>
      <c r="D111" t="s">
        <v>515</v>
      </c>
      <c r="E111" t="str">
        <f t="shared" si="2"/>
        <v>CUHK文化研究</v>
      </c>
      <c r="F111" t="str">
        <f t="shared" si="3"/>
        <v>JS4020</v>
      </c>
      <c r="G111" t="s">
        <v>513</v>
      </c>
      <c r="H111" t="s">
        <v>65</v>
      </c>
    </row>
    <row r="112" spans="1:8">
      <c r="A112" t="s">
        <v>516</v>
      </c>
      <c r="B112" t="s">
        <v>65</v>
      </c>
      <c r="C112" t="s">
        <v>517</v>
      </c>
      <c r="D112" t="s">
        <v>518</v>
      </c>
      <c r="E112" t="str">
        <f t="shared" si="2"/>
        <v>CUHK文化管理</v>
      </c>
      <c r="F112" t="str">
        <f t="shared" si="3"/>
        <v>JS4022</v>
      </c>
      <c r="G112" t="s">
        <v>516</v>
      </c>
      <c r="H112" t="s">
        <v>65</v>
      </c>
    </row>
    <row r="113" spans="1:8">
      <c r="A113" t="s">
        <v>519</v>
      </c>
      <c r="B113" t="s">
        <v>65</v>
      </c>
      <c r="C113" t="s">
        <v>520</v>
      </c>
      <c r="D113" t="s">
        <v>521</v>
      </c>
      <c r="E113" t="str">
        <f t="shared" si="2"/>
        <v>CUHK英文</v>
      </c>
      <c r="F113" t="str">
        <f t="shared" si="3"/>
        <v>JS4032</v>
      </c>
      <c r="G113" t="s">
        <v>519</v>
      </c>
      <c r="H113" t="s">
        <v>65</v>
      </c>
    </row>
    <row r="114" spans="1:8">
      <c r="A114" t="s">
        <v>523</v>
      </c>
      <c r="B114" t="s">
        <v>65</v>
      </c>
      <c r="C114" t="s">
        <v>524</v>
      </c>
      <c r="D114" t="s">
        <v>525</v>
      </c>
      <c r="E114" t="str">
        <f t="shared" si="2"/>
        <v>CUHK藝術</v>
      </c>
      <c r="F114" t="str">
        <f t="shared" si="3"/>
        <v>JS4044</v>
      </c>
      <c r="G114" t="s">
        <v>523</v>
      </c>
      <c r="H114" t="s">
        <v>65</v>
      </c>
    </row>
    <row r="115" spans="1:8">
      <c r="A115" t="s">
        <v>526</v>
      </c>
      <c r="B115" t="s">
        <v>65</v>
      </c>
      <c r="C115" t="s">
        <v>527</v>
      </c>
      <c r="D115" t="s">
        <v>528</v>
      </c>
      <c r="E115" t="str">
        <f t="shared" si="2"/>
        <v>CUHK歷史</v>
      </c>
      <c r="F115" t="str">
        <f t="shared" si="3"/>
        <v>JS4056</v>
      </c>
      <c r="G115" t="s">
        <v>526</v>
      </c>
      <c r="H115" t="s">
        <v>65</v>
      </c>
    </row>
    <row r="116" spans="1:8">
      <c r="A116" t="s">
        <v>529</v>
      </c>
      <c r="B116" t="s">
        <v>65</v>
      </c>
      <c r="C116" t="s">
        <v>530</v>
      </c>
      <c r="D116" t="s">
        <v>531</v>
      </c>
      <c r="E116" t="str">
        <f t="shared" si="2"/>
        <v>CUHK日本研究</v>
      </c>
      <c r="F116" t="str">
        <f t="shared" si="3"/>
        <v>JS4068</v>
      </c>
      <c r="G116" t="s">
        <v>529</v>
      </c>
      <c r="H116" t="s">
        <v>65</v>
      </c>
    </row>
    <row r="117" spans="1:8">
      <c r="A117" t="s">
        <v>532</v>
      </c>
      <c r="B117" t="s">
        <v>65</v>
      </c>
      <c r="C117" t="s">
        <v>533</v>
      </c>
      <c r="D117" t="s">
        <v>534</v>
      </c>
      <c r="E117" t="str">
        <f t="shared" si="2"/>
        <v>CUHK語言學</v>
      </c>
      <c r="F117" t="str">
        <f t="shared" si="3"/>
        <v>JS4070</v>
      </c>
      <c r="G117" t="s">
        <v>532</v>
      </c>
      <c r="H117" t="s">
        <v>65</v>
      </c>
    </row>
    <row r="118" spans="1:8">
      <c r="A118" t="s">
        <v>535</v>
      </c>
      <c r="B118" t="s">
        <v>65</v>
      </c>
      <c r="C118" t="s">
        <v>536</v>
      </c>
      <c r="D118" t="s">
        <v>537</v>
      </c>
      <c r="E118" t="str">
        <f t="shared" si="2"/>
        <v>CUHK音樂</v>
      </c>
      <c r="F118" t="str">
        <f t="shared" si="3"/>
        <v>JS4082</v>
      </c>
      <c r="G118" t="s">
        <v>535</v>
      </c>
      <c r="H118" t="s">
        <v>65</v>
      </c>
    </row>
    <row r="119" spans="1:8">
      <c r="A119" t="s">
        <v>538</v>
      </c>
      <c r="B119" t="s">
        <v>65</v>
      </c>
      <c r="C119" t="s">
        <v>539</v>
      </c>
      <c r="D119" t="s">
        <v>540</v>
      </c>
      <c r="E119" t="str">
        <f t="shared" si="2"/>
        <v>CUHK哲學</v>
      </c>
      <c r="F119" t="str">
        <f t="shared" si="3"/>
        <v>JS4094</v>
      </c>
      <c r="G119" t="s">
        <v>538</v>
      </c>
      <c r="H119" t="s">
        <v>65</v>
      </c>
    </row>
    <row r="120" spans="1:8">
      <c r="A120" t="s">
        <v>541</v>
      </c>
      <c r="B120" t="s">
        <v>65</v>
      </c>
      <c r="C120" t="s">
        <v>542</v>
      </c>
      <c r="D120" t="s">
        <v>543</v>
      </c>
      <c r="E120" t="str">
        <f t="shared" si="2"/>
        <v>CUHK宗教研究</v>
      </c>
      <c r="F120" t="str">
        <f t="shared" si="3"/>
        <v>JS4109</v>
      </c>
      <c r="G120" t="s">
        <v>541</v>
      </c>
      <c r="H120" t="s">
        <v>65</v>
      </c>
    </row>
    <row r="121" spans="1:8">
      <c r="A121" t="s">
        <v>544</v>
      </c>
      <c r="B121" t="s">
        <v>65</v>
      </c>
      <c r="C121" t="s">
        <v>545</v>
      </c>
      <c r="D121" t="s">
        <v>546</v>
      </c>
      <c r="E121" t="str">
        <f t="shared" si="2"/>
        <v>CUHK神學</v>
      </c>
      <c r="F121" t="str">
        <f t="shared" si="3"/>
        <v>JS4111</v>
      </c>
      <c r="G121" t="s">
        <v>544</v>
      </c>
      <c r="H121" t="s">
        <v>65</v>
      </c>
    </row>
    <row r="122" spans="1:8">
      <c r="A122" t="s">
        <v>547</v>
      </c>
      <c r="B122" t="s">
        <v>65</v>
      </c>
      <c r="C122" t="s">
        <v>548</v>
      </c>
      <c r="D122" t="s">
        <v>549</v>
      </c>
      <c r="E122" t="str">
        <f t="shared" si="2"/>
        <v>CUHK翻譯</v>
      </c>
      <c r="F122" t="str">
        <f t="shared" si="3"/>
        <v>JS4123</v>
      </c>
      <c r="G122" t="s">
        <v>547</v>
      </c>
      <c r="H122" t="s">
        <v>65</v>
      </c>
    </row>
    <row r="123" spans="1:8">
      <c r="A123" t="s">
        <v>550</v>
      </c>
      <c r="B123" t="s">
        <v>65</v>
      </c>
      <c r="C123" t="s">
        <v>551</v>
      </c>
      <c r="D123" t="s">
        <v>552</v>
      </c>
      <c r="E123" t="str">
        <f t="shared" si="2"/>
        <v>CUHK中國研究</v>
      </c>
      <c r="F123" t="str">
        <f t="shared" si="3"/>
        <v>JS4136</v>
      </c>
      <c r="G123" t="s">
        <v>550</v>
      </c>
      <c r="H123" t="s">
        <v>65</v>
      </c>
    </row>
    <row r="124" spans="1:8">
      <c r="A124" t="s">
        <v>554</v>
      </c>
      <c r="B124" t="s">
        <v>65</v>
      </c>
      <c r="C124" t="s">
        <v>555</v>
      </c>
      <c r="D124" t="s">
        <v>556</v>
      </c>
      <c r="E124" t="str">
        <f t="shared" si="2"/>
        <v>CUHK工商管理學士綜合課程</v>
      </c>
      <c r="F124" t="str">
        <f t="shared" si="3"/>
        <v>JS4202</v>
      </c>
      <c r="G124" t="s">
        <v>554</v>
      </c>
      <c r="H124" t="s">
        <v>65</v>
      </c>
    </row>
    <row r="125" spans="1:8">
      <c r="A125" t="s">
        <v>557</v>
      </c>
      <c r="B125" t="s">
        <v>65</v>
      </c>
      <c r="C125" t="s">
        <v>558</v>
      </c>
      <c r="D125" t="s">
        <v>559</v>
      </c>
      <c r="E125" t="str">
        <f t="shared" si="2"/>
        <v>CUHK環球商業學</v>
      </c>
      <c r="F125" t="str">
        <f t="shared" si="3"/>
        <v>JS4214</v>
      </c>
      <c r="G125" t="s">
        <v>557</v>
      </c>
      <c r="H125" t="s">
        <v>65</v>
      </c>
    </row>
    <row r="126" spans="1:8">
      <c r="A126" t="s">
        <v>560</v>
      </c>
      <c r="B126" t="s">
        <v>65</v>
      </c>
      <c r="C126" t="s">
        <v>561</v>
      </c>
      <c r="D126" t="s">
        <v>562</v>
      </c>
      <c r="E126" t="str">
        <f t="shared" si="2"/>
        <v>CUHK酒店旅遊及房地產</v>
      </c>
      <c r="F126" t="str">
        <f t="shared" si="3"/>
        <v>JS4226</v>
      </c>
      <c r="G126" t="s">
        <v>560</v>
      </c>
      <c r="H126" t="s">
        <v>65</v>
      </c>
    </row>
    <row r="127" spans="1:8">
      <c r="A127" t="s">
        <v>563</v>
      </c>
      <c r="B127" t="s">
        <v>65</v>
      </c>
      <c r="C127" t="s">
        <v>564</v>
      </c>
      <c r="D127" t="s">
        <v>565</v>
      </c>
      <c r="E127" t="str">
        <f t="shared" si="2"/>
        <v>CUHK保險、金融與精算學</v>
      </c>
      <c r="F127" t="str">
        <f t="shared" si="3"/>
        <v>JS4238</v>
      </c>
      <c r="G127" t="s">
        <v>563</v>
      </c>
      <c r="H127" t="s">
        <v>65</v>
      </c>
    </row>
    <row r="128" spans="1:8">
      <c r="A128" t="s">
        <v>566</v>
      </c>
      <c r="B128" t="s">
        <v>65</v>
      </c>
      <c r="C128" t="s">
        <v>567</v>
      </c>
      <c r="D128" t="s">
        <v>568</v>
      </c>
      <c r="E128" t="str">
        <f t="shared" si="2"/>
        <v>CUHK專業會計學</v>
      </c>
      <c r="F128" t="str">
        <f t="shared" si="3"/>
        <v>JS4240</v>
      </c>
      <c r="G128" t="s">
        <v>566</v>
      </c>
      <c r="H128" t="s">
        <v>65</v>
      </c>
    </row>
    <row r="129" spans="1:8">
      <c r="A129" t="s">
        <v>570</v>
      </c>
      <c r="B129" t="s">
        <v>65</v>
      </c>
      <c r="C129" t="s">
        <v>571</v>
      </c>
      <c r="D129" t="s">
        <v>572</v>
      </c>
      <c r="E129" t="str">
        <f t="shared" si="2"/>
        <v>CUHK計量金融學</v>
      </c>
      <c r="F129" t="str">
        <f t="shared" si="3"/>
        <v>JS4252</v>
      </c>
      <c r="G129" t="s">
        <v>570</v>
      </c>
      <c r="H129" t="s">
        <v>65</v>
      </c>
    </row>
    <row r="130" spans="1:8">
      <c r="A130" t="s">
        <v>573</v>
      </c>
      <c r="B130" t="s">
        <v>65</v>
      </c>
      <c r="C130" t="s">
        <v>574</v>
      </c>
      <c r="D130" t="s">
        <v>575</v>
      </c>
      <c r="E130" t="str">
        <f t="shared" si="2"/>
        <v>CUHK環球經濟與金融跨學科主修課程</v>
      </c>
      <c r="F130" t="str">
        <f t="shared" si="3"/>
        <v>JS4254</v>
      </c>
      <c r="G130" t="s">
        <v>573</v>
      </c>
      <c r="H130" t="s">
        <v>65</v>
      </c>
    </row>
    <row r="131" spans="1:8">
      <c r="A131" t="s">
        <v>576</v>
      </c>
      <c r="B131" t="s">
        <v>65</v>
      </c>
      <c r="C131" t="s">
        <v>577</v>
      </c>
      <c r="D131" t="s">
        <v>578</v>
      </c>
      <c r="E131" t="str">
        <f t="shared" ref="E131:E194" si="4">B131&amp;D131</f>
        <v>CUHK工商管理學士（工商管理學士綜合課程）及法律博士雙學位課程</v>
      </c>
      <c r="F131" t="str">
        <f t="shared" ref="F131:F194" si="5">A131</f>
        <v>JS4264</v>
      </c>
      <c r="G131" t="s">
        <v>576</v>
      </c>
      <c r="H131" t="s">
        <v>65</v>
      </c>
    </row>
    <row r="132" spans="1:8">
      <c r="A132" t="s">
        <v>579</v>
      </c>
      <c r="B132" t="s">
        <v>65</v>
      </c>
      <c r="C132" t="s">
        <v>580</v>
      </c>
      <c r="D132" t="s">
        <v>581</v>
      </c>
      <c r="E132" t="str">
        <f t="shared" si="4"/>
        <v>CUHK計量金融學及風險管理科學</v>
      </c>
      <c r="F132" t="str">
        <f t="shared" si="5"/>
        <v>JS4276</v>
      </c>
      <c r="G132" t="s">
        <v>579</v>
      </c>
      <c r="H132" t="s">
        <v>65</v>
      </c>
    </row>
    <row r="133" spans="1:8">
      <c r="A133" t="s">
        <v>582</v>
      </c>
      <c r="B133" t="s">
        <v>65</v>
      </c>
      <c r="C133" t="s">
        <v>583</v>
      </c>
      <c r="D133" t="s">
        <v>584</v>
      </c>
      <c r="E133" t="str">
        <f t="shared" si="4"/>
        <v>CUHK健康與體育運動科學</v>
      </c>
      <c r="F133" t="str">
        <f t="shared" si="5"/>
        <v>JS4329</v>
      </c>
      <c r="G133" t="s">
        <v>582</v>
      </c>
      <c r="H133" t="s">
        <v>65</v>
      </c>
    </row>
    <row r="134" spans="1:8">
      <c r="A134" t="s">
        <v>585</v>
      </c>
      <c r="B134" t="s">
        <v>65</v>
      </c>
      <c r="C134" t="s">
        <v>586</v>
      </c>
      <c r="D134" t="s">
        <v>587</v>
      </c>
      <c r="E134" t="str">
        <f t="shared" si="4"/>
        <v>CUHK文學士 (中國語文研究) 及教育學士 (中國語文教育)</v>
      </c>
      <c r="F134" t="str">
        <f t="shared" si="5"/>
        <v>JS4331</v>
      </c>
      <c r="G134" t="s">
        <v>585</v>
      </c>
      <c r="H134" t="s">
        <v>65</v>
      </c>
    </row>
    <row r="135" spans="1:8">
      <c r="A135" t="s">
        <v>588</v>
      </c>
      <c r="B135" t="s">
        <v>65</v>
      </c>
      <c r="C135" t="s">
        <v>589</v>
      </c>
      <c r="D135" t="s">
        <v>590</v>
      </c>
      <c r="E135" t="str">
        <f t="shared" si="4"/>
        <v>CUHK文學士(英國語文研究)及教育學士(英國語文教育)</v>
      </c>
      <c r="F135" t="str">
        <f t="shared" si="5"/>
        <v>JS4343</v>
      </c>
      <c r="G135" t="s">
        <v>588</v>
      </c>
      <c r="H135" t="s">
        <v>65</v>
      </c>
    </row>
    <row r="136" spans="1:8">
      <c r="A136" t="s">
        <v>591</v>
      </c>
      <c r="B136" t="s">
        <v>65</v>
      </c>
      <c r="C136" t="s">
        <v>592</v>
      </c>
      <c r="D136" t="s">
        <v>593</v>
      </c>
      <c r="E136" t="str">
        <f t="shared" si="4"/>
        <v>CUHK教育學士(數學及數學教育)</v>
      </c>
      <c r="F136" t="str">
        <f t="shared" si="5"/>
        <v>JS4361</v>
      </c>
      <c r="G136" t="s">
        <v>591</v>
      </c>
      <c r="H136" t="s">
        <v>65</v>
      </c>
    </row>
    <row r="137" spans="1:8">
      <c r="A137" t="s">
        <v>594</v>
      </c>
      <c r="B137" t="s">
        <v>65</v>
      </c>
      <c r="C137" t="s">
        <v>595</v>
      </c>
      <c r="D137" t="s">
        <v>596</v>
      </c>
      <c r="E137" t="str">
        <f t="shared" si="4"/>
        <v>CUHK教育學士(幼兒教育)</v>
      </c>
      <c r="F137" t="str">
        <f t="shared" si="5"/>
        <v>JS4372</v>
      </c>
      <c r="G137" t="s">
        <v>594</v>
      </c>
      <c r="H137" t="s">
        <v>65</v>
      </c>
    </row>
    <row r="138" spans="1:8">
      <c r="A138" t="s">
        <v>597</v>
      </c>
      <c r="B138" t="s">
        <v>65</v>
      </c>
      <c r="C138" t="s">
        <v>598</v>
      </c>
      <c r="D138" t="s">
        <v>599</v>
      </c>
      <c r="E138" t="str">
        <f t="shared" si="4"/>
        <v>CUHK理學士（學習設計與科技）</v>
      </c>
      <c r="F138" t="str">
        <f t="shared" si="5"/>
        <v>JS4386</v>
      </c>
      <c r="G138" t="s">
        <v>597</v>
      </c>
      <c r="H138" t="s">
        <v>65</v>
      </c>
    </row>
    <row r="139" spans="1:8">
      <c r="A139" t="s">
        <v>602</v>
      </c>
      <c r="B139" t="s">
        <v>65</v>
      </c>
      <c r="C139" t="s">
        <v>603</v>
      </c>
      <c r="D139" t="s">
        <v>604</v>
      </c>
      <c r="E139" t="str">
        <f t="shared" si="4"/>
        <v>CUHK機械與自動化工程學</v>
      </c>
      <c r="F139" t="str">
        <f t="shared" si="5"/>
        <v>JS4408</v>
      </c>
      <c r="G139" t="s">
        <v>602</v>
      </c>
      <c r="H139" t="s">
        <v>65</v>
      </c>
    </row>
    <row r="140" spans="1:8">
      <c r="A140" t="s">
        <v>605</v>
      </c>
      <c r="B140" t="s">
        <v>65</v>
      </c>
      <c r="C140" t="s">
        <v>606</v>
      </c>
      <c r="D140" t="s">
        <v>607</v>
      </c>
      <c r="E140" t="str">
        <f t="shared" si="4"/>
        <v>CUHK計算機科學與工程</v>
      </c>
      <c r="F140" t="str">
        <f t="shared" si="5"/>
        <v>JS4412</v>
      </c>
      <c r="G140" t="s">
        <v>605</v>
      </c>
      <c r="H140" t="s">
        <v>65</v>
      </c>
    </row>
    <row r="141" spans="1:8">
      <c r="A141" t="s">
        <v>609</v>
      </c>
      <c r="B141" t="s">
        <v>65</v>
      </c>
      <c r="C141" t="s">
        <v>610</v>
      </c>
      <c r="D141" t="s">
        <v>611</v>
      </c>
      <c r="E141" t="str">
        <f t="shared" si="4"/>
        <v>CUHK計算數據科學</v>
      </c>
      <c r="F141" t="str">
        <f t="shared" si="5"/>
        <v>JS4416</v>
      </c>
      <c r="G141" t="s">
        <v>609</v>
      </c>
      <c r="H141" t="s">
        <v>65</v>
      </c>
    </row>
    <row r="142" spans="1:8">
      <c r="A142" t="s">
        <v>613</v>
      </c>
      <c r="B142" t="s">
        <v>65</v>
      </c>
      <c r="C142" t="s">
        <v>614</v>
      </c>
      <c r="D142" t="s">
        <v>615</v>
      </c>
      <c r="E142" t="str">
        <f t="shared" si="4"/>
        <v>CUHK金融科技學</v>
      </c>
      <c r="F142" t="str">
        <f t="shared" si="5"/>
        <v>JS4428</v>
      </c>
      <c r="G142" t="s">
        <v>613</v>
      </c>
      <c r="H142" t="s">
        <v>65</v>
      </c>
    </row>
    <row r="143" spans="1:8">
      <c r="A143" t="s">
        <v>616</v>
      </c>
      <c r="B143" t="s">
        <v>65</v>
      </c>
      <c r="C143" t="s">
        <v>617</v>
      </c>
      <c r="D143" t="s">
        <v>618</v>
      </c>
      <c r="E143" t="str">
        <f t="shared" si="4"/>
        <v>CUHK電子工程學</v>
      </c>
      <c r="F143" t="str">
        <f t="shared" si="5"/>
        <v>JS4434</v>
      </c>
      <c r="G143" t="s">
        <v>616</v>
      </c>
      <c r="H143" t="s">
        <v>65</v>
      </c>
    </row>
    <row r="144" spans="1:8">
      <c r="A144" t="s">
        <v>619</v>
      </c>
      <c r="B144" t="s">
        <v>65</v>
      </c>
      <c r="C144" t="s">
        <v>620</v>
      </c>
      <c r="D144" t="s">
        <v>621</v>
      </c>
      <c r="E144" t="str">
        <f t="shared" si="4"/>
        <v>CUHK信息工程學</v>
      </c>
      <c r="F144" t="str">
        <f t="shared" si="5"/>
        <v>JS4446</v>
      </c>
      <c r="G144" t="s">
        <v>619</v>
      </c>
      <c r="H144" t="s">
        <v>65</v>
      </c>
    </row>
    <row r="145" spans="1:8">
      <c r="A145" t="s">
        <v>623</v>
      </c>
      <c r="B145" t="s">
        <v>65</v>
      </c>
      <c r="C145" t="s">
        <v>624</v>
      </c>
      <c r="D145" t="s">
        <v>625</v>
      </c>
      <c r="E145" t="str">
        <f t="shared" si="4"/>
        <v>CUHK系統工程與工程管理</v>
      </c>
      <c r="F145" t="str">
        <f t="shared" si="5"/>
        <v>JS4458</v>
      </c>
      <c r="G145" t="s">
        <v>623</v>
      </c>
      <c r="H145" t="s">
        <v>65</v>
      </c>
    </row>
    <row r="146" spans="1:8">
      <c r="A146" t="s">
        <v>627</v>
      </c>
      <c r="B146" t="s">
        <v>65</v>
      </c>
      <c r="C146" t="s">
        <v>628</v>
      </c>
      <c r="D146" t="s">
        <v>629</v>
      </c>
      <c r="E146" t="str">
        <f t="shared" si="4"/>
        <v>CUHK生物醫學工程學</v>
      </c>
      <c r="F146" t="str">
        <f t="shared" si="5"/>
        <v>JS4460</v>
      </c>
      <c r="G146" t="s">
        <v>627</v>
      </c>
      <c r="H146" t="s">
        <v>65</v>
      </c>
    </row>
    <row r="147" spans="1:8">
      <c r="A147" t="s">
        <v>630</v>
      </c>
      <c r="B147" t="s">
        <v>65</v>
      </c>
      <c r="C147" t="s">
        <v>631</v>
      </c>
      <c r="D147" t="s">
        <v>632</v>
      </c>
      <c r="E147" t="str">
        <f t="shared" si="4"/>
        <v>CUHK能源與環境工程學</v>
      </c>
      <c r="F147" t="str">
        <f t="shared" si="5"/>
        <v>JS4462</v>
      </c>
      <c r="G147" t="s">
        <v>630</v>
      </c>
      <c r="H147" t="s">
        <v>65</v>
      </c>
    </row>
    <row r="148" spans="1:8">
      <c r="A148" t="s">
        <v>633</v>
      </c>
      <c r="B148" t="s">
        <v>65</v>
      </c>
      <c r="C148" t="s">
        <v>634</v>
      </c>
      <c r="D148" t="s">
        <v>635</v>
      </c>
      <c r="E148" t="str">
        <f t="shared" si="4"/>
        <v>CUHK人工智能：系統與科技</v>
      </c>
      <c r="F148" t="str">
        <f t="shared" si="5"/>
        <v>JS4468</v>
      </c>
      <c r="G148" t="s">
        <v>633</v>
      </c>
      <c r="H148" t="s">
        <v>65</v>
      </c>
    </row>
    <row r="149" spans="1:8">
      <c r="A149" t="s">
        <v>636</v>
      </c>
      <c r="B149" t="s">
        <v>65</v>
      </c>
      <c r="C149" t="s">
        <v>637</v>
      </c>
      <c r="D149" t="s">
        <v>638</v>
      </c>
      <c r="E149" t="str">
        <f t="shared" si="4"/>
        <v>CUHK內外全科醫學士課程</v>
      </c>
      <c r="F149" t="str">
        <f t="shared" si="5"/>
        <v>JS4501</v>
      </c>
      <c r="G149" t="s">
        <v>636</v>
      </c>
      <c r="H149" t="s">
        <v>65</v>
      </c>
    </row>
    <row r="150" spans="1:8">
      <c r="A150" t="s">
        <v>641</v>
      </c>
      <c r="B150" t="s">
        <v>65</v>
      </c>
      <c r="C150" t="s">
        <v>642</v>
      </c>
      <c r="D150" t="s">
        <v>643</v>
      </c>
      <c r="E150" t="str">
        <f t="shared" si="4"/>
        <v>CUHK內外全科醫學士課程環球醫學領袖培訓專修組別</v>
      </c>
      <c r="F150" t="str">
        <f t="shared" si="5"/>
        <v>JS4502</v>
      </c>
      <c r="G150" t="s">
        <v>641</v>
      </c>
      <c r="H150" t="s">
        <v>65</v>
      </c>
    </row>
    <row r="151" spans="1:8">
      <c r="A151" t="s">
        <v>644</v>
      </c>
      <c r="B151" t="s">
        <v>65</v>
      </c>
      <c r="C151" t="s">
        <v>645</v>
      </c>
      <c r="D151" t="s">
        <v>646</v>
      </c>
      <c r="E151" t="str">
        <f t="shared" si="4"/>
        <v>CUHK護理學</v>
      </c>
      <c r="F151" t="str">
        <f t="shared" si="5"/>
        <v>JS4513</v>
      </c>
      <c r="G151" t="s">
        <v>644</v>
      </c>
      <c r="H151" t="s">
        <v>65</v>
      </c>
    </row>
    <row r="152" spans="1:8">
      <c r="A152" t="s">
        <v>647</v>
      </c>
      <c r="B152" t="s">
        <v>65</v>
      </c>
      <c r="C152" t="s">
        <v>648</v>
      </c>
      <c r="D152" t="s">
        <v>649</v>
      </c>
      <c r="E152" t="str">
        <f t="shared" si="4"/>
        <v>CUHK藥劑學</v>
      </c>
      <c r="F152" t="str">
        <f t="shared" si="5"/>
        <v>JS4525</v>
      </c>
      <c r="G152" t="s">
        <v>647</v>
      </c>
      <c r="H152" t="s">
        <v>65</v>
      </c>
    </row>
    <row r="153" spans="1:8">
      <c r="A153" t="s">
        <v>650</v>
      </c>
      <c r="B153" t="s">
        <v>65</v>
      </c>
      <c r="C153" t="s">
        <v>651</v>
      </c>
      <c r="D153" t="s">
        <v>652</v>
      </c>
      <c r="E153" t="str">
        <f t="shared" si="4"/>
        <v>CUHK公共衞生</v>
      </c>
      <c r="F153" t="str">
        <f t="shared" si="5"/>
        <v>JS4537</v>
      </c>
      <c r="G153" t="s">
        <v>650</v>
      </c>
      <c r="H153" t="s">
        <v>65</v>
      </c>
    </row>
    <row r="154" spans="1:8">
      <c r="A154" t="s">
        <v>653</v>
      </c>
      <c r="B154" t="s">
        <v>65</v>
      </c>
      <c r="C154" t="s">
        <v>654</v>
      </c>
      <c r="D154" t="s">
        <v>655</v>
      </c>
      <c r="E154" t="str">
        <f t="shared" si="4"/>
        <v>CUHK中醫學</v>
      </c>
      <c r="F154" t="str">
        <f t="shared" si="5"/>
        <v>JS4542</v>
      </c>
      <c r="G154" t="s">
        <v>653</v>
      </c>
      <c r="H154" t="s">
        <v>65</v>
      </c>
    </row>
    <row r="155" spans="1:8">
      <c r="A155" t="s">
        <v>656</v>
      </c>
      <c r="B155" t="s">
        <v>65</v>
      </c>
      <c r="C155" t="s">
        <v>657</v>
      </c>
      <c r="D155" t="s">
        <v>658</v>
      </c>
      <c r="E155" t="str">
        <f t="shared" si="4"/>
        <v>CUHK生物醫學</v>
      </c>
      <c r="F155" t="str">
        <f t="shared" si="5"/>
        <v>JS4550</v>
      </c>
      <c r="G155" t="s">
        <v>656</v>
      </c>
      <c r="H155" t="s">
        <v>65</v>
      </c>
    </row>
    <row r="156" spans="1:8">
      <c r="A156" t="s">
        <v>659</v>
      </c>
      <c r="B156" t="s">
        <v>65</v>
      </c>
      <c r="C156" t="s">
        <v>660</v>
      </c>
      <c r="D156" t="s">
        <v>661</v>
      </c>
      <c r="E156" t="str">
        <f t="shared" si="4"/>
        <v>CUHK理學</v>
      </c>
      <c r="F156" t="str">
        <f t="shared" si="5"/>
        <v>JS4601</v>
      </c>
      <c r="G156" t="s">
        <v>659</v>
      </c>
      <c r="H156" t="s">
        <v>65</v>
      </c>
    </row>
    <row r="157" spans="1:8">
      <c r="A157" t="s">
        <v>662</v>
      </c>
      <c r="B157" t="s">
        <v>65</v>
      </c>
      <c r="C157" t="s">
        <v>663</v>
      </c>
      <c r="D157" t="s">
        <v>664</v>
      </c>
      <c r="E157" t="str">
        <f t="shared" si="4"/>
        <v>CUHK地球與環境科學</v>
      </c>
      <c r="F157" t="str">
        <f t="shared" si="5"/>
        <v>JS4648</v>
      </c>
      <c r="G157" t="s">
        <v>662</v>
      </c>
      <c r="H157" t="s">
        <v>65</v>
      </c>
    </row>
    <row r="158" spans="1:8">
      <c r="A158" t="s">
        <v>665</v>
      </c>
      <c r="B158" t="s">
        <v>65</v>
      </c>
      <c r="C158" t="s">
        <v>666</v>
      </c>
      <c r="D158" t="s">
        <v>667</v>
      </c>
      <c r="E158" t="str">
        <f t="shared" si="4"/>
        <v>CUHK數學精研</v>
      </c>
      <c r="F158" t="str">
        <f t="shared" si="5"/>
        <v>JS4682</v>
      </c>
      <c r="G158" t="s">
        <v>665</v>
      </c>
      <c r="H158" t="s">
        <v>65</v>
      </c>
    </row>
    <row r="159" spans="1:8">
      <c r="A159" t="s">
        <v>668</v>
      </c>
      <c r="B159" t="s">
        <v>65</v>
      </c>
      <c r="C159" t="s">
        <v>669</v>
      </c>
      <c r="D159" t="s">
        <v>670</v>
      </c>
      <c r="E159" t="str">
        <f t="shared" si="4"/>
        <v>CUHK理論物理精研</v>
      </c>
      <c r="F159" t="str">
        <f t="shared" si="5"/>
        <v>JS4690</v>
      </c>
      <c r="G159" t="s">
        <v>668</v>
      </c>
      <c r="H159" t="s">
        <v>65</v>
      </c>
    </row>
    <row r="160" spans="1:8">
      <c r="A160" t="s">
        <v>671</v>
      </c>
      <c r="B160" t="s">
        <v>65</v>
      </c>
      <c r="C160" t="s">
        <v>672</v>
      </c>
      <c r="D160" t="s">
        <v>673</v>
      </c>
      <c r="E160" t="str">
        <f t="shared" si="4"/>
        <v>CUHK風險管理科學</v>
      </c>
      <c r="F160" t="str">
        <f t="shared" si="5"/>
        <v>JS4719</v>
      </c>
      <c r="G160" t="s">
        <v>671</v>
      </c>
      <c r="H160" t="s">
        <v>65</v>
      </c>
    </row>
    <row r="161" spans="1:8">
      <c r="A161" t="s">
        <v>674</v>
      </c>
      <c r="B161" t="s">
        <v>65</v>
      </c>
      <c r="C161" t="s">
        <v>675</v>
      </c>
      <c r="D161" t="s">
        <v>676</v>
      </c>
      <c r="E161" t="str">
        <f t="shared" si="4"/>
        <v>CUHK生物科技、創業與醫療管理</v>
      </c>
      <c r="F161" t="str">
        <f t="shared" si="5"/>
        <v>JS4725</v>
      </c>
      <c r="G161" t="s">
        <v>674</v>
      </c>
      <c r="H161" t="s">
        <v>65</v>
      </c>
    </row>
    <row r="162" spans="1:8">
      <c r="A162" t="s">
        <v>677</v>
      </c>
      <c r="B162" t="s">
        <v>65</v>
      </c>
      <c r="C162" t="s">
        <v>678</v>
      </c>
      <c r="D162" t="s">
        <v>679</v>
      </c>
      <c r="E162" t="str">
        <f t="shared" si="4"/>
        <v>CUHK數學與信息工程學</v>
      </c>
      <c r="F162" t="str">
        <f t="shared" si="5"/>
        <v>JS4733</v>
      </c>
      <c r="G162" t="s">
        <v>677</v>
      </c>
      <c r="H162" t="s">
        <v>65</v>
      </c>
    </row>
    <row r="163" spans="1:8">
      <c r="A163" t="s">
        <v>1607</v>
      </c>
      <c r="B163" t="s">
        <v>65</v>
      </c>
      <c r="C163" t="s">
        <v>1608</v>
      </c>
      <c r="D163" t="s">
        <v>1609</v>
      </c>
      <c r="E163" t="str">
        <f t="shared" si="4"/>
        <v>CUHK跨學科數據分析 ＋Ｘ 雙主修課程</v>
      </c>
      <c r="F163" t="str">
        <f t="shared" si="5"/>
        <v>JS4760</v>
      </c>
      <c r="G163" t="s">
        <v>1607</v>
      </c>
      <c r="H163" t="s">
        <v>65</v>
      </c>
    </row>
    <row r="164" spans="1:8">
      <c r="A164" t="s">
        <v>680</v>
      </c>
      <c r="B164" t="s">
        <v>65</v>
      </c>
      <c r="C164" t="s">
        <v>681</v>
      </c>
      <c r="D164" t="s">
        <v>682</v>
      </c>
      <c r="E164" t="str">
        <f t="shared" si="4"/>
        <v>CUHK社會科學</v>
      </c>
      <c r="F164" t="str">
        <f t="shared" si="5"/>
        <v>JS4801</v>
      </c>
      <c r="G164" t="s">
        <v>680</v>
      </c>
      <c r="H164" t="s">
        <v>65</v>
      </c>
    </row>
    <row r="165" spans="1:8">
      <c r="A165" t="s">
        <v>683</v>
      </c>
      <c r="B165" t="s">
        <v>65</v>
      </c>
      <c r="C165" t="s">
        <v>684</v>
      </c>
      <c r="D165" t="s">
        <v>685</v>
      </c>
      <c r="E165" t="str">
        <f t="shared" si="4"/>
        <v>CUHK建築學</v>
      </c>
      <c r="F165" t="str">
        <f t="shared" si="5"/>
        <v>JS4812</v>
      </c>
      <c r="G165" t="s">
        <v>683</v>
      </c>
      <c r="H165" t="s">
        <v>65</v>
      </c>
    </row>
    <row r="166" spans="1:8">
      <c r="A166" t="s">
        <v>686</v>
      </c>
      <c r="B166" t="s">
        <v>65</v>
      </c>
      <c r="C166" t="s">
        <v>687</v>
      </c>
      <c r="D166" t="s">
        <v>688</v>
      </c>
      <c r="E166" t="str">
        <f t="shared" si="4"/>
        <v>CUHK經濟學</v>
      </c>
      <c r="F166" t="str">
        <f t="shared" si="5"/>
        <v>JS4824</v>
      </c>
      <c r="G166" t="s">
        <v>686</v>
      </c>
      <c r="H166" t="s">
        <v>65</v>
      </c>
    </row>
    <row r="167" spans="1:8">
      <c r="A167" t="s">
        <v>689</v>
      </c>
      <c r="B167" t="s">
        <v>65</v>
      </c>
      <c r="C167" t="s">
        <v>690</v>
      </c>
      <c r="D167" t="s">
        <v>691</v>
      </c>
      <c r="E167" t="str">
        <f t="shared" si="4"/>
        <v>CUHK地理與資源管理學</v>
      </c>
      <c r="F167" t="str">
        <f t="shared" si="5"/>
        <v>JS4836</v>
      </c>
      <c r="G167" t="s">
        <v>689</v>
      </c>
      <c r="H167" t="s">
        <v>65</v>
      </c>
    </row>
    <row r="168" spans="1:8">
      <c r="A168" t="s">
        <v>693</v>
      </c>
      <c r="B168" t="s">
        <v>65</v>
      </c>
      <c r="C168" t="s">
        <v>694</v>
      </c>
      <c r="D168" t="s">
        <v>695</v>
      </c>
      <c r="E168" t="str">
        <f t="shared" si="4"/>
        <v>CUHK城市研究</v>
      </c>
      <c r="F168" t="str">
        <f t="shared" si="5"/>
        <v>JS4838</v>
      </c>
      <c r="G168" t="s">
        <v>693</v>
      </c>
      <c r="H168" t="s">
        <v>65</v>
      </c>
    </row>
    <row r="169" spans="1:8">
      <c r="A169" t="s">
        <v>696</v>
      </c>
      <c r="B169" t="s">
        <v>65</v>
      </c>
      <c r="C169" t="s">
        <v>697</v>
      </c>
      <c r="D169" t="s">
        <v>698</v>
      </c>
      <c r="E169" t="str">
        <f t="shared" si="4"/>
        <v>CUHK政治與行政學</v>
      </c>
      <c r="F169" t="str">
        <f t="shared" si="5"/>
        <v>JS4848</v>
      </c>
      <c r="G169" t="s">
        <v>696</v>
      </c>
      <c r="H169" t="s">
        <v>65</v>
      </c>
    </row>
    <row r="170" spans="1:8">
      <c r="A170" t="s">
        <v>699</v>
      </c>
      <c r="B170" t="s">
        <v>65</v>
      </c>
      <c r="C170" t="s">
        <v>700</v>
      </c>
      <c r="D170" t="s">
        <v>701</v>
      </c>
      <c r="E170" t="str">
        <f t="shared" si="4"/>
        <v>CUHK新聞與傳播學</v>
      </c>
      <c r="F170" t="str">
        <f t="shared" si="5"/>
        <v>JS4850</v>
      </c>
      <c r="G170" t="s">
        <v>699</v>
      </c>
      <c r="H170" t="s">
        <v>65</v>
      </c>
    </row>
    <row r="171" spans="1:8">
      <c r="A171" t="s">
        <v>702</v>
      </c>
      <c r="B171" t="s">
        <v>65</v>
      </c>
      <c r="C171" t="s">
        <v>703</v>
      </c>
      <c r="D171" t="s">
        <v>704</v>
      </c>
      <c r="E171" t="str">
        <f t="shared" si="4"/>
        <v>CUHK全球傳播</v>
      </c>
      <c r="F171" t="str">
        <f t="shared" si="5"/>
        <v>JS4858</v>
      </c>
      <c r="G171" t="s">
        <v>702</v>
      </c>
      <c r="H171" t="s">
        <v>65</v>
      </c>
    </row>
    <row r="172" spans="1:8">
      <c r="A172" t="s">
        <v>705</v>
      </c>
      <c r="B172" t="s">
        <v>65</v>
      </c>
      <c r="C172" t="s">
        <v>706</v>
      </c>
      <c r="D172" t="s">
        <v>707</v>
      </c>
      <c r="E172" t="str">
        <f t="shared" si="4"/>
        <v>CUHK心理學</v>
      </c>
      <c r="F172" t="str">
        <f t="shared" si="5"/>
        <v>JS4862</v>
      </c>
      <c r="G172" t="s">
        <v>705</v>
      </c>
      <c r="H172" t="s">
        <v>65</v>
      </c>
    </row>
    <row r="173" spans="1:8">
      <c r="A173" t="s">
        <v>708</v>
      </c>
      <c r="B173" t="s">
        <v>65</v>
      </c>
      <c r="C173" t="s">
        <v>709</v>
      </c>
      <c r="D173" t="s">
        <v>710</v>
      </c>
      <c r="E173" t="str">
        <f t="shared" si="4"/>
        <v>CUHK社會工作</v>
      </c>
      <c r="F173" t="str">
        <f t="shared" si="5"/>
        <v>JS4874</v>
      </c>
      <c r="G173" t="s">
        <v>708</v>
      </c>
      <c r="H173" t="s">
        <v>65</v>
      </c>
    </row>
    <row r="174" spans="1:8">
      <c r="A174" t="s">
        <v>711</v>
      </c>
      <c r="B174" t="s">
        <v>65</v>
      </c>
      <c r="C174" t="s">
        <v>712</v>
      </c>
      <c r="D174" t="s">
        <v>713</v>
      </c>
      <c r="E174" t="str">
        <f t="shared" si="4"/>
        <v>CUHK社會學</v>
      </c>
      <c r="F174" t="str">
        <f t="shared" si="5"/>
        <v>JS4886</v>
      </c>
      <c r="G174" t="s">
        <v>711</v>
      </c>
      <c r="H174" t="s">
        <v>65</v>
      </c>
    </row>
    <row r="175" spans="1:8">
      <c r="A175" t="s">
        <v>714</v>
      </c>
      <c r="B175" t="s">
        <v>65</v>
      </c>
      <c r="C175" t="s">
        <v>715</v>
      </c>
      <c r="D175" t="s">
        <v>716</v>
      </c>
      <c r="E175" t="str">
        <f t="shared" si="4"/>
        <v>CUHK全球研究</v>
      </c>
      <c r="F175" t="str">
        <f t="shared" si="5"/>
        <v>JS4892</v>
      </c>
      <c r="G175" t="s">
        <v>714</v>
      </c>
      <c r="H175" t="s">
        <v>65</v>
      </c>
    </row>
    <row r="176" spans="1:8">
      <c r="A176" t="s">
        <v>717</v>
      </c>
      <c r="B176" t="s">
        <v>65</v>
      </c>
      <c r="C176" t="s">
        <v>718</v>
      </c>
      <c r="D176" t="s">
        <v>719</v>
      </c>
      <c r="E176" t="str">
        <f t="shared" si="4"/>
        <v>CUHK數據科學與政策研究</v>
      </c>
      <c r="F176" t="str">
        <f t="shared" si="5"/>
        <v>JS4893</v>
      </c>
      <c r="G176" t="s">
        <v>717</v>
      </c>
      <c r="H176" t="s">
        <v>65</v>
      </c>
    </row>
    <row r="177" spans="1:8">
      <c r="A177" t="s">
        <v>721</v>
      </c>
      <c r="B177" t="s">
        <v>65</v>
      </c>
      <c r="C177" t="s">
        <v>187</v>
      </c>
      <c r="D177" t="s">
        <v>722</v>
      </c>
      <c r="E177" t="str">
        <f t="shared" si="4"/>
        <v>CUHK法學士</v>
      </c>
      <c r="F177" t="str">
        <f t="shared" si="5"/>
        <v>JS4903</v>
      </c>
      <c r="G177" t="s">
        <v>721</v>
      </c>
      <c r="H177" t="s">
        <v>65</v>
      </c>
    </row>
    <row r="178" spans="1:8">
      <c r="A178" t="s">
        <v>723</v>
      </c>
      <c r="B178" t="s">
        <v>724</v>
      </c>
      <c r="C178" t="s">
        <v>725</v>
      </c>
      <c r="D178" t="s">
        <v>726</v>
      </c>
      <c r="E178" t="str">
        <f t="shared" si="4"/>
        <v>HKUST國際科研</v>
      </c>
      <c r="F178" t="str">
        <f t="shared" si="5"/>
        <v>JS5101</v>
      </c>
      <c r="G178" t="s">
        <v>723</v>
      </c>
      <c r="H178" t="s">
        <v>724</v>
      </c>
    </row>
    <row r="179" spans="1:8">
      <c r="A179" t="s">
        <v>728</v>
      </c>
      <c r="B179" t="s">
        <v>724</v>
      </c>
      <c r="C179" t="s">
        <v>729</v>
      </c>
      <c r="D179" t="s">
        <v>730</v>
      </c>
      <c r="E179" t="str">
        <f t="shared" si="4"/>
        <v>HKUST理學Ａ組</v>
      </c>
      <c r="F179" t="str">
        <f t="shared" si="5"/>
        <v>JS5102</v>
      </c>
      <c r="G179" t="s">
        <v>728</v>
      </c>
      <c r="H179" t="s">
        <v>724</v>
      </c>
    </row>
    <row r="180" spans="1:8">
      <c r="A180" t="s">
        <v>733</v>
      </c>
      <c r="B180" t="s">
        <v>724</v>
      </c>
      <c r="C180" t="s">
        <v>734</v>
      </c>
      <c r="D180" t="s">
        <v>735</v>
      </c>
      <c r="E180" t="str">
        <f t="shared" si="4"/>
        <v>HKUST理學Ｂ組</v>
      </c>
      <c r="F180" t="str">
        <f t="shared" si="5"/>
        <v>JS5103</v>
      </c>
      <c r="G180" t="s">
        <v>733</v>
      </c>
      <c r="H180" t="s">
        <v>724</v>
      </c>
    </row>
    <row r="181" spans="1:8">
      <c r="A181" t="s">
        <v>737</v>
      </c>
      <c r="B181" t="s">
        <v>724</v>
      </c>
      <c r="C181" t="s">
        <v>738</v>
      </c>
      <c r="D181" t="s">
        <v>739</v>
      </c>
      <c r="E181" t="str">
        <f t="shared" si="4"/>
        <v>HKUST理學Ａ組– 延伸主修人工智能</v>
      </c>
      <c r="F181" t="str">
        <f t="shared" si="5"/>
        <v>JS5181</v>
      </c>
      <c r="G181" t="s">
        <v>737</v>
      </c>
      <c r="H181" t="s">
        <v>724</v>
      </c>
    </row>
    <row r="182" spans="1:8">
      <c r="A182" t="s">
        <v>740</v>
      </c>
      <c r="B182" t="s">
        <v>724</v>
      </c>
      <c r="C182" t="s">
        <v>600</v>
      </c>
      <c r="D182" t="s">
        <v>601</v>
      </c>
      <c r="E182" t="str">
        <f t="shared" si="4"/>
        <v>HKUST工程學</v>
      </c>
      <c r="F182" t="str">
        <f t="shared" si="5"/>
        <v>JS5200</v>
      </c>
      <c r="G182" t="s">
        <v>740</v>
      </c>
      <c r="H182" t="s">
        <v>724</v>
      </c>
    </row>
    <row r="183" spans="1:8">
      <c r="A183" t="s">
        <v>742</v>
      </c>
      <c r="B183" t="s">
        <v>724</v>
      </c>
      <c r="C183" t="s">
        <v>743</v>
      </c>
      <c r="D183" t="s">
        <v>744</v>
      </c>
      <c r="E183" t="str">
        <f t="shared" si="4"/>
        <v>HKUST理學士（綜合系統與設計）</v>
      </c>
      <c r="F183" t="str">
        <f t="shared" si="5"/>
        <v>JS5211</v>
      </c>
      <c r="G183" t="s">
        <v>742</v>
      </c>
      <c r="H183" t="s">
        <v>724</v>
      </c>
    </row>
    <row r="184" spans="1:8">
      <c r="A184" t="s">
        <v>746</v>
      </c>
      <c r="B184" t="s">
        <v>724</v>
      </c>
      <c r="C184" t="s">
        <v>747</v>
      </c>
      <c r="D184" t="s">
        <v>748</v>
      </c>
      <c r="E184" t="str">
        <f t="shared" si="4"/>
        <v>HKUST工程學– 延伸主修人工智能</v>
      </c>
      <c r="F184" t="str">
        <f t="shared" si="5"/>
        <v>JS5282</v>
      </c>
      <c r="G184" t="s">
        <v>746</v>
      </c>
      <c r="H184" t="s">
        <v>724</v>
      </c>
    </row>
    <row r="185" spans="1:8">
      <c r="A185" t="s">
        <v>750</v>
      </c>
      <c r="B185" t="s">
        <v>724</v>
      </c>
      <c r="C185" t="s">
        <v>751</v>
      </c>
      <c r="D185" t="s">
        <v>752</v>
      </c>
      <c r="E185" t="str">
        <f t="shared" si="4"/>
        <v>HKUST工商管理</v>
      </c>
      <c r="F185" t="str">
        <f t="shared" si="5"/>
        <v>JS5300</v>
      </c>
      <c r="G185" t="s">
        <v>750</v>
      </c>
      <c r="H185" t="s">
        <v>724</v>
      </c>
    </row>
    <row r="186" spans="1:8">
      <c r="A186" t="s">
        <v>754</v>
      </c>
      <c r="B186" t="s">
        <v>724</v>
      </c>
      <c r="C186" t="s">
        <v>755</v>
      </c>
      <c r="D186" t="s">
        <v>756</v>
      </c>
      <c r="E186" t="str">
        <f t="shared" si="4"/>
        <v>HKUST工商管理學士（經濟學）</v>
      </c>
      <c r="F186" t="str">
        <f t="shared" si="5"/>
        <v>JS5311</v>
      </c>
      <c r="G186" t="s">
        <v>754</v>
      </c>
      <c r="H186" t="s">
        <v>724</v>
      </c>
    </row>
    <row r="187" spans="1:8">
      <c r="A187" t="s">
        <v>758</v>
      </c>
      <c r="B187" t="s">
        <v>724</v>
      </c>
      <c r="C187" t="s">
        <v>759</v>
      </c>
      <c r="D187" t="s">
        <v>760</v>
      </c>
      <c r="E187" t="str">
        <f t="shared" si="4"/>
        <v>HKUST工商管理學士（金融學）</v>
      </c>
      <c r="F187" t="str">
        <f t="shared" si="5"/>
        <v>JS5312</v>
      </c>
      <c r="G187" t="s">
        <v>758</v>
      </c>
      <c r="H187" t="s">
        <v>724</v>
      </c>
    </row>
    <row r="188" spans="1:8">
      <c r="A188" t="s">
        <v>761</v>
      </c>
      <c r="B188" t="s">
        <v>724</v>
      </c>
      <c r="C188" t="s">
        <v>762</v>
      </c>
      <c r="D188" t="s">
        <v>763</v>
      </c>
      <c r="E188" t="str">
        <f t="shared" si="4"/>
        <v>HKUST工商管理學士（環球商業管理）</v>
      </c>
      <c r="F188" t="str">
        <f t="shared" si="5"/>
        <v>JS5313</v>
      </c>
      <c r="G188" t="s">
        <v>761</v>
      </c>
      <c r="H188" t="s">
        <v>724</v>
      </c>
    </row>
    <row r="189" spans="1:8">
      <c r="A189" t="s">
        <v>764</v>
      </c>
      <c r="B189" t="s">
        <v>724</v>
      </c>
      <c r="C189" t="s">
        <v>765</v>
      </c>
      <c r="D189" t="s">
        <v>766</v>
      </c>
      <c r="E189" t="str">
        <f t="shared" si="4"/>
        <v>HKUST工商管理學士（資訊系統學）</v>
      </c>
      <c r="F189" t="str">
        <f t="shared" si="5"/>
        <v>JS5314</v>
      </c>
      <c r="G189" t="s">
        <v>764</v>
      </c>
      <c r="H189" t="s">
        <v>724</v>
      </c>
    </row>
    <row r="190" spans="1:8">
      <c r="A190" t="s">
        <v>767</v>
      </c>
      <c r="B190" t="s">
        <v>724</v>
      </c>
      <c r="C190" t="s">
        <v>768</v>
      </c>
      <c r="D190" t="s">
        <v>769</v>
      </c>
      <c r="E190" t="str">
        <f t="shared" si="4"/>
        <v>HKUST工商管理學士（管理學）</v>
      </c>
      <c r="F190" t="str">
        <f t="shared" si="5"/>
        <v>JS5315</v>
      </c>
      <c r="G190" t="s">
        <v>767</v>
      </c>
      <c r="H190" t="s">
        <v>724</v>
      </c>
    </row>
    <row r="191" spans="1:8">
      <c r="A191" t="s">
        <v>770</v>
      </c>
      <c r="B191" t="s">
        <v>724</v>
      </c>
      <c r="C191" t="s">
        <v>771</v>
      </c>
      <c r="D191" t="s">
        <v>772</v>
      </c>
      <c r="E191" t="str">
        <f t="shared" si="4"/>
        <v>HKUST工商管理學士（市場學）</v>
      </c>
      <c r="F191" t="str">
        <f t="shared" si="5"/>
        <v>JS5316</v>
      </c>
      <c r="G191" t="s">
        <v>770</v>
      </c>
      <c r="H191" t="s">
        <v>724</v>
      </c>
    </row>
    <row r="192" spans="1:8">
      <c r="A192" t="s">
        <v>773</v>
      </c>
      <c r="B192" t="s">
        <v>724</v>
      </c>
      <c r="C192" t="s">
        <v>774</v>
      </c>
      <c r="D192" t="s">
        <v>775</v>
      </c>
      <c r="E192" t="str">
        <f t="shared" si="4"/>
        <v>HKUST工商管理學士（營運管理學）</v>
      </c>
      <c r="F192" t="str">
        <f t="shared" si="5"/>
        <v>JS5317</v>
      </c>
      <c r="G192" t="s">
        <v>773</v>
      </c>
      <c r="H192" t="s">
        <v>724</v>
      </c>
    </row>
    <row r="193" spans="1:8">
      <c r="A193" t="s">
        <v>776</v>
      </c>
      <c r="B193" t="s">
        <v>724</v>
      </c>
      <c r="C193" t="s">
        <v>777</v>
      </c>
      <c r="D193" t="s">
        <v>778</v>
      </c>
      <c r="E193" t="str">
        <f t="shared" si="4"/>
        <v>HKUST工商管理學士（專業會計學）</v>
      </c>
      <c r="F193" t="str">
        <f t="shared" si="5"/>
        <v>JS5318</v>
      </c>
      <c r="G193" t="s">
        <v>776</v>
      </c>
      <c r="H193" t="s">
        <v>724</v>
      </c>
    </row>
    <row r="194" spans="1:8">
      <c r="A194" t="s">
        <v>779</v>
      </c>
      <c r="B194" t="s">
        <v>724</v>
      </c>
      <c r="C194" t="s">
        <v>780</v>
      </c>
      <c r="D194" t="s">
        <v>781</v>
      </c>
      <c r="E194" t="str">
        <f t="shared" si="4"/>
        <v>HKUST理學士（經濟及金融學）</v>
      </c>
      <c r="F194" t="str">
        <f t="shared" si="5"/>
        <v>JS5331</v>
      </c>
      <c r="G194" t="s">
        <v>779</v>
      </c>
      <c r="H194" t="s">
        <v>724</v>
      </c>
    </row>
    <row r="195" spans="1:8">
      <c r="A195" t="s">
        <v>782</v>
      </c>
      <c r="B195" t="s">
        <v>724</v>
      </c>
      <c r="C195" t="s">
        <v>783</v>
      </c>
      <c r="D195" t="s">
        <v>784</v>
      </c>
      <c r="E195" t="str">
        <f t="shared" ref="E195:E258" si="6">B195&amp;D195</f>
        <v>HKUST理學士（量化金融學）</v>
      </c>
      <c r="F195" t="str">
        <f t="shared" ref="F195:F258" si="7">A195</f>
        <v>JS5332</v>
      </c>
      <c r="G195" t="s">
        <v>782</v>
      </c>
      <c r="H195" t="s">
        <v>724</v>
      </c>
    </row>
    <row r="196" spans="1:8">
      <c r="A196" t="s">
        <v>785</v>
      </c>
      <c r="B196" t="s">
        <v>724</v>
      </c>
      <c r="C196" t="s">
        <v>786</v>
      </c>
      <c r="D196" t="s">
        <v>787</v>
      </c>
      <c r="E196" t="str">
        <f t="shared" si="6"/>
        <v>HKUST理學士（環球中國研究）</v>
      </c>
      <c r="F196" t="str">
        <f t="shared" si="7"/>
        <v>JS5411</v>
      </c>
      <c r="G196" t="s">
        <v>785</v>
      </c>
      <c r="H196" t="s">
        <v>724</v>
      </c>
    </row>
    <row r="197" spans="1:8">
      <c r="A197" t="s">
        <v>790</v>
      </c>
      <c r="B197" t="s">
        <v>724</v>
      </c>
      <c r="C197" t="s">
        <v>791</v>
      </c>
      <c r="D197" t="s">
        <v>792</v>
      </c>
      <c r="E197" t="str">
        <f t="shared" si="6"/>
        <v>HKUST理學士（定量社會數據分析）</v>
      </c>
      <c r="F197" t="str">
        <f t="shared" si="7"/>
        <v>JS5412</v>
      </c>
      <c r="G197" t="s">
        <v>790</v>
      </c>
      <c r="H197" t="s">
        <v>724</v>
      </c>
    </row>
    <row r="198" spans="1:8">
      <c r="A198" t="s">
        <v>794</v>
      </c>
      <c r="B198" t="s">
        <v>724</v>
      </c>
      <c r="C198" t="s">
        <v>795</v>
      </c>
      <c r="D198" t="s">
        <v>796</v>
      </c>
      <c r="E198" t="str">
        <f t="shared" si="6"/>
        <v>HKUST理學士（生物科技及商學）</v>
      </c>
      <c r="F198" t="str">
        <f t="shared" si="7"/>
        <v>JS5811</v>
      </c>
      <c r="G198" t="s">
        <v>794</v>
      </c>
      <c r="H198" t="s">
        <v>724</v>
      </c>
    </row>
    <row r="199" spans="1:8">
      <c r="A199" t="s">
        <v>799</v>
      </c>
      <c r="B199" t="s">
        <v>724</v>
      </c>
      <c r="C199" t="s">
        <v>800</v>
      </c>
      <c r="D199" t="s">
        <v>801</v>
      </c>
      <c r="E199" t="str">
        <f t="shared" si="6"/>
        <v>HKUST理學士（環境管理及科技）</v>
      </c>
      <c r="F199" t="str">
        <f t="shared" si="7"/>
        <v>JS5812</v>
      </c>
      <c r="G199" t="s">
        <v>799</v>
      </c>
      <c r="H199" t="s">
        <v>724</v>
      </c>
    </row>
    <row r="200" spans="1:8">
      <c r="A200" t="s">
        <v>803</v>
      </c>
      <c r="B200" t="s">
        <v>724</v>
      </c>
      <c r="C200" t="s">
        <v>804</v>
      </c>
      <c r="D200" t="s">
        <v>805</v>
      </c>
      <c r="E200" t="str">
        <f t="shared" si="6"/>
        <v>HKUST理學士（數學與經濟學）</v>
      </c>
      <c r="F200" t="str">
        <f t="shared" si="7"/>
        <v>JS5813</v>
      </c>
      <c r="G200" t="s">
        <v>803</v>
      </c>
      <c r="H200" t="s">
        <v>724</v>
      </c>
    </row>
    <row r="201" spans="1:8">
      <c r="A201" t="s">
        <v>807</v>
      </c>
      <c r="B201" t="s">
        <v>724</v>
      </c>
      <c r="C201" t="s">
        <v>808</v>
      </c>
      <c r="D201" t="s">
        <v>809</v>
      </c>
      <c r="E201" t="str">
        <f t="shared" si="6"/>
        <v>HKUST理學士（風險管理及商業智能學）</v>
      </c>
      <c r="F201" t="str">
        <f t="shared" si="7"/>
        <v>JS5814</v>
      </c>
      <c r="G201" t="s">
        <v>807</v>
      </c>
      <c r="H201" t="s">
        <v>724</v>
      </c>
    </row>
    <row r="202" spans="1:8">
      <c r="A202" t="s">
        <v>810</v>
      </c>
      <c r="B202" t="s">
        <v>724</v>
      </c>
      <c r="C202" t="s">
        <v>811</v>
      </c>
      <c r="D202" t="s">
        <v>812</v>
      </c>
      <c r="E202" t="str">
        <f t="shared" si="6"/>
        <v>HKUST理學士（可持續發展及綠色金融）</v>
      </c>
      <c r="F202" t="str">
        <f t="shared" si="7"/>
        <v>JS5822</v>
      </c>
      <c r="G202" t="s">
        <v>810</v>
      </c>
      <c r="H202" t="s">
        <v>724</v>
      </c>
    </row>
    <row r="203" spans="1:8">
      <c r="A203" t="s">
        <v>815</v>
      </c>
      <c r="B203" t="s">
        <v>724</v>
      </c>
      <c r="C203" t="s">
        <v>816</v>
      </c>
      <c r="D203" t="s">
        <v>817</v>
      </c>
      <c r="E203" t="str">
        <f t="shared" si="6"/>
        <v>HKUST科技及管理學雙學位課程</v>
      </c>
      <c r="F203" t="str">
        <f t="shared" si="7"/>
        <v>JS5901</v>
      </c>
      <c r="G203" t="s">
        <v>815</v>
      </c>
      <c r="H203" t="s">
        <v>724</v>
      </c>
    </row>
    <row r="204" spans="1:8">
      <c r="A204" t="s">
        <v>819</v>
      </c>
      <c r="B204" t="s">
        <v>820</v>
      </c>
      <c r="C204" t="s">
        <v>821</v>
      </c>
      <c r="D204" t="s">
        <v>822</v>
      </c>
      <c r="E204" t="str">
        <f t="shared" si="6"/>
        <v>HKU建築學文學士</v>
      </c>
      <c r="F204" t="str">
        <f t="shared" si="7"/>
        <v>JS6004</v>
      </c>
      <c r="G204" t="s">
        <v>819</v>
      </c>
      <c r="H204" t="s">
        <v>820</v>
      </c>
    </row>
    <row r="205" spans="1:8">
      <c r="A205" t="s">
        <v>824</v>
      </c>
      <c r="B205" t="s">
        <v>820</v>
      </c>
      <c r="C205" t="s">
        <v>825</v>
      </c>
      <c r="D205" t="s">
        <v>826</v>
      </c>
      <c r="E205" t="str">
        <f t="shared" si="6"/>
        <v>HKU理學士(測量學)</v>
      </c>
      <c r="F205" t="str">
        <f t="shared" si="7"/>
        <v>JS6016</v>
      </c>
      <c r="G205" t="s">
        <v>824</v>
      </c>
      <c r="H205" t="s">
        <v>820</v>
      </c>
    </row>
    <row r="206" spans="1:8">
      <c r="A206" t="s">
        <v>828</v>
      </c>
      <c r="B206" t="s">
        <v>820</v>
      </c>
      <c r="C206" t="s">
        <v>829</v>
      </c>
      <c r="D206" t="s">
        <v>830</v>
      </c>
      <c r="E206" t="str">
        <f t="shared" si="6"/>
        <v>HKU園境學文學士</v>
      </c>
      <c r="F206" t="str">
        <f t="shared" si="7"/>
        <v>JS6028</v>
      </c>
      <c r="G206" t="s">
        <v>828</v>
      </c>
      <c r="H206" t="s">
        <v>820</v>
      </c>
    </row>
    <row r="207" spans="1:8">
      <c r="A207" t="s">
        <v>832</v>
      </c>
      <c r="B207" t="s">
        <v>820</v>
      </c>
      <c r="C207" t="s">
        <v>833</v>
      </c>
      <c r="D207" t="s">
        <v>834</v>
      </c>
      <c r="E207" t="str">
        <f t="shared" si="6"/>
        <v>HKU文學士(城市研究)</v>
      </c>
      <c r="F207" t="str">
        <f t="shared" si="7"/>
        <v>JS6042</v>
      </c>
      <c r="G207" t="s">
        <v>832</v>
      </c>
      <c r="H207" t="s">
        <v>820</v>
      </c>
    </row>
    <row r="208" spans="1:8">
      <c r="A208" t="s">
        <v>835</v>
      </c>
      <c r="B208" t="s">
        <v>820</v>
      </c>
      <c r="C208" t="s">
        <v>836</v>
      </c>
      <c r="D208" t="s">
        <v>837</v>
      </c>
      <c r="E208" t="str">
        <f t="shared" si="6"/>
        <v>HKU文學士</v>
      </c>
      <c r="F208" t="str">
        <f t="shared" si="7"/>
        <v>JS6054</v>
      </c>
      <c r="G208" t="s">
        <v>835</v>
      </c>
      <c r="H208" t="s">
        <v>820</v>
      </c>
    </row>
    <row r="209" spans="1:8">
      <c r="A209" t="s">
        <v>839</v>
      </c>
      <c r="B209" t="s">
        <v>820</v>
      </c>
      <c r="C209" t="s">
        <v>840</v>
      </c>
      <c r="D209" t="s">
        <v>841</v>
      </c>
      <c r="E209" t="str">
        <f t="shared" si="6"/>
        <v>HKU文學士及教育學士(語文教育) - 英文教育 (雙學位課程)</v>
      </c>
      <c r="F209" t="str">
        <f t="shared" si="7"/>
        <v>JS6066</v>
      </c>
      <c r="G209" t="s">
        <v>839</v>
      </c>
      <c r="H209" t="s">
        <v>820</v>
      </c>
    </row>
    <row r="210" spans="1:8">
      <c r="A210" t="s">
        <v>843</v>
      </c>
      <c r="B210" t="s">
        <v>820</v>
      </c>
      <c r="C210" t="s">
        <v>844</v>
      </c>
      <c r="D210" t="s">
        <v>845</v>
      </c>
      <c r="E210" t="str">
        <f t="shared" si="6"/>
        <v>HKU文學士及法學士 (雙學位課程)</v>
      </c>
      <c r="F210" t="str">
        <f t="shared" si="7"/>
        <v>JS6078</v>
      </c>
      <c r="G210" t="s">
        <v>843</v>
      </c>
      <c r="H210" t="s">
        <v>820</v>
      </c>
    </row>
    <row r="211" spans="1:8">
      <c r="A211" t="s">
        <v>847</v>
      </c>
      <c r="B211" t="s">
        <v>820</v>
      </c>
      <c r="C211" t="s">
        <v>848</v>
      </c>
      <c r="D211" t="s">
        <v>849</v>
      </c>
      <c r="E211" t="str">
        <f t="shared" si="6"/>
        <v>HKU文學士及教育學士(語文教育) - 中文教育 (雙學位課程)</v>
      </c>
      <c r="F211" t="str">
        <f t="shared" si="7"/>
        <v>JS6080</v>
      </c>
      <c r="G211" t="s">
        <v>847</v>
      </c>
      <c r="H211" t="s">
        <v>820</v>
      </c>
    </row>
    <row r="212" spans="1:8">
      <c r="A212" t="s">
        <v>851</v>
      </c>
      <c r="B212" t="s">
        <v>820</v>
      </c>
      <c r="C212" t="s">
        <v>852</v>
      </c>
      <c r="D212" t="s">
        <v>853</v>
      </c>
      <c r="E212" t="str">
        <f t="shared" si="6"/>
        <v>HKU教育學士(幼兒教育及特殊教育)</v>
      </c>
      <c r="F212" t="str">
        <f t="shared" si="7"/>
        <v>JS6092</v>
      </c>
      <c r="G212" t="s">
        <v>851</v>
      </c>
      <c r="H212" t="s">
        <v>820</v>
      </c>
    </row>
    <row r="213" spans="1:8">
      <c r="A213" t="s">
        <v>855</v>
      </c>
      <c r="B213" t="s">
        <v>820</v>
      </c>
      <c r="C213" t="s">
        <v>856</v>
      </c>
      <c r="D213" t="s">
        <v>857</v>
      </c>
      <c r="E213" t="str">
        <f t="shared" si="6"/>
        <v>HKU牙醫學士</v>
      </c>
      <c r="F213" t="str">
        <f t="shared" si="7"/>
        <v>JS6107</v>
      </c>
      <c r="G213" t="s">
        <v>855</v>
      </c>
      <c r="H213" t="s">
        <v>820</v>
      </c>
    </row>
    <row r="214" spans="1:8">
      <c r="A214" t="s">
        <v>859</v>
      </c>
      <c r="B214" t="s">
        <v>820</v>
      </c>
      <c r="C214" t="s">
        <v>860</v>
      </c>
      <c r="D214" t="s">
        <v>861</v>
      </c>
      <c r="E214" t="str">
        <f t="shared" si="6"/>
        <v>HKU教育學士及理學士 (雙學位課程)</v>
      </c>
      <c r="F214" t="str">
        <f t="shared" si="7"/>
        <v>JS6119</v>
      </c>
      <c r="G214" t="s">
        <v>859</v>
      </c>
      <c r="H214" t="s">
        <v>820</v>
      </c>
    </row>
    <row r="215" spans="1:8">
      <c r="A215" t="s">
        <v>863</v>
      </c>
      <c r="B215" t="s">
        <v>820</v>
      </c>
      <c r="C215" t="s">
        <v>1489</v>
      </c>
      <c r="D215" t="s">
        <v>1490</v>
      </c>
      <c r="E215" t="str">
        <f t="shared" si="6"/>
        <v>HKU理學士(言語及語言病理學)</v>
      </c>
      <c r="F215" t="str">
        <f t="shared" si="7"/>
        <v>JS6157</v>
      </c>
      <c r="G215" t="s">
        <v>863</v>
      </c>
      <c r="H215" t="s">
        <v>820</v>
      </c>
    </row>
    <row r="216" spans="1:8">
      <c r="A216" t="s">
        <v>866</v>
      </c>
      <c r="B216" t="s">
        <v>820</v>
      </c>
      <c r="C216" t="s">
        <v>867</v>
      </c>
      <c r="D216" t="s">
        <v>868</v>
      </c>
      <c r="E216" t="str">
        <f t="shared" si="6"/>
        <v>HKU文理學士</v>
      </c>
      <c r="F216" t="str">
        <f t="shared" si="7"/>
        <v>JS6212</v>
      </c>
      <c r="G216" t="s">
        <v>866</v>
      </c>
      <c r="H216" t="s">
        <v>820</v>
      </c>
    </row>
    <row r="217" spans="1:8">
      <c r="A217" t="s">
        <v>870</v>
      </c>
      <c r="B217" t="s">
        <v>820</v>
      </c>
      <c r="C217" t="s">
        <v>871</v>
      </c>
      <c r="D217" t="s">
        <v>872</v>
      </c>
      <c r="E217" t="str">
        <f t="shared" si="6"/>
        <v>HKU文理學士(應用人工智能)</v>
      </c>
      <c r="F217" t="str">
        <f t="shared" si="7"/>
        <v>JS6224</v>
      </c>
      <c r="G217" t="s">
        <v>870</v>
      </c>
      <c r="H217" t="s">
        <v>820</v>
      </c>
    </row>
    <row r="218" spans="1:8">
      <c r="A218" t="s">
        <v>874</v>
      </c>
      <c r="B218" t="s">
        <v>820</v>
      </c>
      <c r="C218" t="s">
        <v>875</v>
      </c>
      <c r="D218" t="s">
        <v>876</v>
      </c>
      <c r="E218" t="str">
        <f t="shared" si="6"/>
        <v>HKU文理學士(設計＋)</v>
      </c>
      <c r="F218" t="str">
        <f t="shared" si="7"/>
        <v>JS6236</v>
      </c>
      <c r="G218" t="s">
        <v>874</v>
      </c>
      <c r="H218" t="s">
        <v>820</v>
      </c>
    </row>
    <row r="219" spans="1:8">
      <c r="A219" t="s">
        <v>878</v>
      </c>
      <c r="B219" t="s">
        <v>820</v>
      </c>
      <c r="C219" t="s">
        <v>879</v>
      </c>
      <c r="D219" t="s">
        <v>880</v>
      </c>
      <c r="E219" t="str">
        <f t="shared" si="6"/>
        <v>HKU文理學士(金融科技)</v>
      </c>
      <c r="F219" t="str">
        <f t="shared" si="7"/>
        <v>JS6248</v>
      </c>
      <c r="G219" t="s">
        <v>878</v>
      </c>
      <c r="H219" t="s">
        <v>820</v>
      </c>
    </row>
    <row r="220" spans="1:8">
      <c r="A220" t="s">
        <v>881</v>
      </c>
      <c r="B220" t="s">
        <v>820</v>
      </c>
      <c r="C220" t="s">
        <v>882</v>
      </c>
      <c r="D220" t="s">
        <v>883</v>
      </c>
      <c r="E220" t="str">
        <f t="shared" si="6"/>
        <v>HKU文理學士(環球衞生及發展)</v>
      </c>
      <c r="F220" t="str">
        <f t="shared" si="7"/>
        <v>JS6250</v>
      </c>
      <c r="G220" t="s">
        <v>881</v>
      </c>
      <c r="H220" t="s">
        <v>820</v>
      </c>
    </row>
    <row r="221" spans="1:8">
      <c r="A221" t="s">
        <v>885</v>
      </c>
      <c r="B221" t="s">
        <v>820</v>
      </c>
      <c r="C221" t="s">
        <v>886</v>
      </c>
      <c r="D221" t="s">
        <v>1491</v>
      </c>
      <c r="E221" t="str">
        <f t="shared" si="6"/>
        <v>HKU工學學士(數據科學及工程)</v>
      </c>
      <c r="F221" t="str">
        <f t="shared" si="7"/>
        <v>JS6262</v>
      </c>
      <c r="G221" t="s">
        <v>885</v>
      </c>
      <c r="H221" t="s">
        <v>820</v>
      </c>
    </row>
    <row r="222" spans="1:8">
      <c r="A222" t="s">
        <v>888</v>
      </c>
      <c r="B222" t="s">
        <v>820</v>
      </c>
      <c r="C222" t="s">
        <v>889</v>
      </c>
      <c r="D222" t="s">
        <v>890</v>
      </c>
      <c r="E222" t="str">
        <f t="shared" si="6"/>
        <v>HKU文學士(人文及數碼科技)</v>
      </c>
      <c r="F222" t="str">
        <f t="shared" si="7"/>
        <v>JS6286</v>
      </c>
      <c r="G222" t="s">
        <v>888</v>
      </c>
      <c r="H222" t="s">
        <v>820</v>
      </c>
    </row>
    <row r="223" spans="1:8">
      <c r="A223" t="s">
        <v>892</v>
      </c>
      <c r="B223" t="s">
        <v>820</v>
      </c>
      <c r="C223" t="s">
        <v>187</v>
      </c>
      <c r="D223" t="s">
        <v>722</v>
      </c>
      <c r="E223" t="str">
        <f t="shared" si="6"/>
        <v>HKU法學士</v>
      </c>
      <c r="F223" t="str">
        <f t="shared" si="7"/>
        <v>JS6406</v>
      </c>
      <c r="G223" t="s">
        <v>892</v>
      </c>
      <c r="H223" t="s">
        <v>820</v>
      </c>
    </row>
    <row r="224" spans="1:8">
      <c r="A224" t="s">
        <v>894</v>
      </c>
      <c r="B224" t="s">
        <v>820</v>
      </c>
      <c r="C224" t="s">
        <v>895</v>
      </c>
      <c r="D224" t="s">
        <v>896</v>
      </c>
      <c r="E224" t="str">
        <f t="shared" si="6"/>
        <v>HKU護理學學士菁英領袖培育專修組別</v>
      </c>
      <c r="F224" t="str">
        <f t="shared" si="7"/>
        <v>JS6418</v>
      </c>
      <c r="G224" t="s">
        <v>894</v>
      </c>
      <c r="H224" t="s">
        <v>820</v>
      </c>
    </row>
    <row r="225" spans="1:8">
      <c r="A225" t="s">
        <v>897</v>
      </c>
      <c r="B225" t="s">
        <v>820</v>
      </c>
      <c r="C225" t="s">
        <v>898</v>
      </c>
      <c r="D225" t="s">
        <v>899</v>
      </c>
      <c r="E225" t="str">
        <f t="shared" si="6"/>
        <v>HKU內外全科醫學士</v>
      </c>
      <c r="F225" t="str">
        <f t="shared" si="7"/>
        <v>JS6456</v>
      </c>
      <c r="G225" t="s">
        <v>897</v>
      </c>
      <c r="H225" t="s">
        <v>820</v>
      </c>
    </row>
    <row r="226" spans="1:8">
      <c r="A226" t="s">
        <v>901</v>
      </c>
      <c r="B226" t="s">
        <v>820</v>
      </c>
      <c r="C226" t="s">
        <v>902</v>
      </c>
      <c r="D226" t="s">
        <v>57</v>
      </c>
      <c r="E226" t="str">
        <f t="shared" si="6"/>
        <v>HKU護理學學士</v>
      </c>
      <c r="F226" t="str">
        <f t="shared" si="7"/>
        <v>JS6468</v>
      </c>
      <c r="G226" t="s">
        <v>901</v>
      </c>
      <c r="H226" t="s">
        <v>820</v>
      </c>
    </row>
    <row r="227" spans="1:8">
      <c r="A227" t="s">
        <v>903</v>
      </c>
      <c r="B227" t="s">
        <v>820</v>
      </c>
      <c r="C227" t="s">
        <v>904</v>
      </c>
      <c r="D227" t="s">
        <v>905</v>
      </c>
      <c r="E227" t="str">
        <f t="shared" si="6"/>
        <v>HKU理學士(生物訊息學)</v>
      </c>
      <c r="F227" t="str">
        <f t="shared" si="7"/>
        <v>JS6470</v>
      </c>
      <c r="G227" t="s">
        <v>903</v>
      </c>
      <c r="H227" t="s">
        <v>820</v>
      </c>
    </row>
    <row r="228" spans="1:8">
      <c r="A228" t="s">
        <v>906</v>
      </c>
      <c r="B228" t="s">
        <v>820</v>
      </c>
      <c r="C228" t="s">
        <v>907</v>
      </c>
      <c r="D228" t="s">
        <v>908</v>
      </c>
      <c r="E228" t="str">
        <f t="shared" si="6"/>
        <v>HKU中醫全科學士</v>
      </c>
      <c r="F228" t="str">
        <f t="shared" si="7"/>
        <v>JS6482</v>
      </c>
      <c r="G228" t="s">
        <v>906</v>
      </c>
      <c r="H228" t="s">
        <v>820</v>
      </c>
    </row>
    <row r="229" spans="1:8">
      <c r="A229" t="s">
        <v>910</v>
      </c>
      <c r="B229" t="s">
        <v>820</v>
      </c>
      <c r="C229" t="s">
        <v>911</v>
      </c>
      <c r="D229" t="s">
        <v>912</v>
      </c>
      <c r="E229" t="str">
        <f t="shared" si="6"/>
        <v>HKU藥劑學學士</v>
      </c>
      <c r="F229" t="str">
        <f t="shared" si="7"/>
        <v>JS6494</v>
      </c>
      <c r="G229" t="s">
        <v>910</v>
      </c>
      <c r="H229" t="s">
        <v>820</v>
      </c>
    </row>
    <row r="230" spans="1:8">
      <c r="A230" t="s">
        <v>913</v>
      </c>
      <c r="B230" t="s">
        <v>820</v>
      </c>
      <c r="C230" t="s">
        <v>1493</v>
      </c>
      <c r="D230" t="s">
        <v>915</v>
      </c>
      <c r="E230" t="str">
        <f t="shared" si="6"/>
        <v>HKU科研專才啟導課程 (雙學位課程)</v>
      </c>
      <c r="F230" t="str">
        <f t="shared" si="7"/>
        <v>JS6688</v>
      </c>
      <c r="G230" t="s">
        <v>913</v>
      </c>
      <c r="H230" t="s">
        <v>820</v>
      </c>
    </row>
    <row r="231" spans="1:8">
      <c r="A231" t="s">
        <v>916</v>
      </c>
      <c r="B231" t="s">
        <v>820</v>
      </c>
      <c r="C231" t="s">
        <v>917</v>
      </c>
      <c r="D231" t="s">
        <v>918</v>
      </c>
      <c r="E231" t="str">
        <f t="shared" si="6"/>
        <v>HKU心理學學士</v>
      </c>
      <c r="F231" t="str">
        <f t="shared" si="7"/>
        <v>JS6705</v>
      </c>
      <c r="G231" t="s">
        <v>916</v>
      </c>
      <c r="H231" t="s">
        <v>820</v>
      </c>
    </row>
    <row r="232" spans="1:8">
      <c r="A232" t="s">
        <v>919</v>
      </c>
      <c r="B232" t="s">
        <v>820</v>
      </c>
      <c r="C232" t="s">
        <v>920</v>
      </c>
      <c r="D232" t="s">
        <v>921</v>
      </c>
      <c r="E232" t="str">
        <f t="shared" si="6"/>
        <v>HKU社會科學學士</v>
      </c>
      <c r="F232" t="str">
        <f t="shared" si="7"/>
        <v>JS6717</v>
      </c>
      <c r="G232" t="s">
        <v>919</v>
      </c>
      <c r="H232" t="s">
        <v>820</v>
      </c>
    </row>
    <row r="233" spans="1:8">
      <c r="A233" t="s">
        <v>922</v>
      </c>
      <c r="B233" t="s">
        <v>820</v>
      </c>
      <c r="C233" t="s">
        <v>923</v>
      </c>
      <c r="D233" t="s">
        <v>924</v>
      </c>
      <c r="E233" t="str">
        <f t="shared" si="6"/>
        <v>HKU理學士(精算學)</v>
      </c>
      <c r="F233" t="str">
        <f t="shared" si="7"/>
        <v>JS6729</v>
      </c>
      <c r="G233" t="s">
        <v>922</v>
      </c>
      <c r="H233" t="s">
        <v>820</v>
      </c>
    </row>
    <row r="234" spans="1:8">
      <c r="A234" t="s">
        <v>926</v>
      </c>
      <c r="B234" t="s">
        <v>820</v>
      </c>
      <c r="C234" t="s">
        <v>927</v>
      </c>
      <c r="D234" t="s">
        <v>928</v>
      </c>
      <c r="E234" t="str">
        <f t="shared" si="6"/>
        <v>HKU社會工作學學士</v>
      </c>
      <c r="F234" t="str">
        <f t="shared" si="7"/>
        <v>JS6731</v>
      </c>
      <c r="G234" t="s">
        <v>926</v>
      </c>
      <c r="H234" t="s">
        <v>820</v>
      </c>
    </row>
    <row r="235" spans="1:8">
      <c r="A235" t="s">
        <v>1494</v>
      </c>
      <c r="B235" t="s">
        <v>820</v>
      </c>
      <c r="C235" t="s">
        <v>1495</v>
      </c>
      <c r="D235" t="s">
        <v>1496</v>
      </c>
      <c r="E235" t="str">
        <f t="shared" si="6"/>
        <v>HKU工商管理學學士</v>
      </c>
      <c r="F235" t="str">
        <f t="shared" si="7"/>
        <v>JS6755</v>
      </c>
      <c r="G235" t="s">
        <v>1494</v>
      </c>
      <c r="H235" t="s">
        <v>820</v>
      </c>
    </row>
    <row r="236" spans="1:8">
      <c r="A236" t="s">
        <v>929</v>
      </c>
      <c r="B236" t="s">
        <v>820</v>
      </c>
      <c r="C236" t="s">
        <v>930</v>
      </c>
      <c r="D236" t="s">
        <v>931</v>
      </c>
      <c r="E236" t="str">
        <f t="shared" si="6"/>
        <v>HKU經濟學學士 / 經濟金融學學士</v>
      </c>
      <c r="F236" t="str">
        <f t="shared" si="7"/>
        <v>JS6767</v>
      </c>
      <c r="G236" t="s">
        <v>929</v>
      </c>
      <c r="H236" t="s">
        <v>820</v>
      </c>
    </row>
    <row r="237" spans="1:8">
      <c r="A237" t="s">
        <v>934</v>
      </c>
      <c r="B237" t="s">
        <v>820</v>
      </c>
      <c r="C237" t="s">
        <v>1497</v>
      </c>
      <c r="D237" t="s">
        <v>1498</v>
      </c>
      <c r="E237" t="str">
        <f t="shared" si="6"/>
        <v>HKU工商管理學學士(會計及財務) / 工商管理學學士(會計數據分析)</v>
      </c>
      <c r="F237" t="str">
        <f t="shared" si="7"/>
        <v>JS6781</v>
      </c>
      <c r="G237" t="s">
        <v>934</v>
      </c>
      <c r="H237" t="s">
        <v>820</v>
      </c>
    </row>
    <row r="238" spans="1:8">
      <c r="A238" t="s">
        <v>938</v>
      </c>
      <c r="B238" t="s">
        <v>820</v>
      </c>
      <c r="C238" t="s">
        <v>939</v>
      </c>
      <c r="D238" t="s">
        <v>940</v>
      </c>
      <c r="E238" t="str">
        <f t="shared" si="6"/>
        <v>HKU工商管理學學士(商業分析)</v>
      </c>
      <c r="F238" t="str">
        <f t="shared" si="7"/>
        <v>JS6793</v>
      </c>
      <c r="G238" t="s">
        <v>938</v>
      </c>
      <c r="H238" t="s">
        <v>820</v>
      </c>
    </row>
    <row r="239" spans="1:8">
      <c r="A239" t="s">
        <v>942</v>
      </c>
      <c r="B239" t="s">
        <v>820</v>
      </c>
      <c r="C239" t="s">
        <v>943</v>
      </c>
      <c r="D239" t="s">
        <v>944</v>
      </c>
      <c r="E239" t="str">
        <f t="shared" si="6"/>
        <v>HKU工商管理學學士(法學)及法學士 (雙學位課程)</v>
      </c>
      <c r="F239" t="str">
        <f t="shared" si="7"/>
        <v>JS6808</v>
      </c>
      <c r="G239" t="s">
        <v>942</v>
      </c>
      <c r="H239" t="s">
        <v>820</v>
      </c>
    </row>
    <row r="240" spans="1:8">
      <c r="A240" t="s">
        <v>946</v>
      </c>
      <c r="B240" t="s">
        <v>820</v>
      </c>
      <c r="C240" t="s">
        <v>947</v>
      </c>
      <c r="D240" t="s">
        <v>948</v>
      </c>
      <c r="E240" t="str">
        <f t="shared" si="6"/>
        <v>HKU社會科學學士(政治學與法學)及法學士 (雙學位課程)</v>
      </c>
      <c r="F240" t="str">
        <f t="shared" si="7"/>
        <v>JS6810</v>
      </c>
      <c r="G240" t="s">
        <v>946</v>
      </c>
      <c r="H240" t="s">
        <v>820</v>
      </c>
    </row>
    <row r="241" spans="1:8">
      <c r="A241" t="s">
        <v>950</v>
      </c>
      <c r="B241" t="s">
        <v>820</v>
      </c>
      <c r="C241" t="s">
        <v>951</v>
      </c>
      <c r="D241" t="s">
        <v>952</v>
      </c>
      <c r="E241" t="str">
        <f t="shared" si="6"/>
        <v>HKU新聞學學士</v>
      </c>
      <c r="F241" t="str">
        <f t="shared" si="7"/>
        <v>JS6822</v>
      </c>
      <c r="G241" t="s">
        <v>950</v>
      </c>
      <c r="H241" t="s">
        <v>820</v>
      </c>
    </row>
    <row r="242" spans="1:8">
      <c r="A242" t="s">
        <v>954</v>
      </c>
      <c r="B242" t="s">
        <v>820</v>
      </c>
      <c r="C242" t="s">
        <v>955</v>
      </c>
      <c r="D242" t="s">
        <v>956</v>
      </c>
      <c r="E242" t="str">
        <f t="shared" si="6"/>
        <v>HKU理學士(營銷分析及科技)</v>
      </c>
      <c r="F242" t="str">
        <f t="shared" si="7"/>
        <v>JS6846</v>
      </c>
      <c r="G242" t="s">
        <v>954</v>
      </c>
      <c r="H242" t="s">
        <v>820</v>
      </c>
    </row>
    <row r="243" spans="1:8">
      <c r="A243" t="s">
        <v>957</v>
      </c>
      <c r="B243" t="s">
        <v>820</v>
      </c>
      <c r="C243" t="s">
        <v>1499</v>
      </c>
      <c r="D243" t="s">
        <v>1500</v>
      </c>
      <c r="E243" t="str">
        <f t="shared" si="6"/>
        <v>HKU理學士及法學士(雙學位課程)</v>
      </c>
      <c r="F243" t="str">
        <f t="shared" si="7"/>
        <v>JS6858</v>
      </c>
      <c r="G243" t="s">
        <v>957</v>
      </c>
      <c r="H243" t="s">
        <v>820</v>
      </c>
    </row>
    <row r="244" spans="1:8">
      <c r="A244" t="s">
        <v>961</v>
      </c>
      <c r="B244" t="s">
        <v>820</v>
      </c>
      <c r="C244" t="s">
        <v>962</v>
      </c>
      <c r="D244" t="s">
        <v>963</v>
      </c>
      <c r="E244" t="str">
        <f t="shared" si="6"/>
        <v>HKU金融學學士(資產管理及私人銀行)</v>
      </c>
      <c r="F244" t="str">
        <f t="shared" si="7"/>
        <v>JS6860</v>
      </c>
      <c r="G244" t="s">
        <v>961</v>
      </c>
      <c r="H244" t="s">
        <v>820</v>
      </c>
    </row>
    <row r="245" spans="1:8">
      <c r="A245" t="s">
        <v>964</v>
      </c>
      <c r="B245" t="s">
        <v>820</v>
      </c>
      <c r="C245" t="s">
        <v>965</v>
      </c>
      <c r="D245" t="s">
        <v>966</v>
      </c>
      <c r="E245" t="str">
        <f t="shared" si="6"/>
        <v>HKU理學士(計量金融)</v>
      </c>
      <c r="F245" t="str">
        <f t="shared" si="7"/>
        <v>JS6884</v>
      </c>
      <c r="G245" t="s">
        <v>964</v>
      </c>
      <c r="H245" t="s">
        <v>820</v>
      </c>
    </row>
    <row r="246" spans="1:8">
      <c r="A246" t="s">
        <v>968</v>
      </c>
      <c r="B246" t="s">
        <v>820</v>
      </c>
      <c r="C246" t="s">
        <v>969</v>
      </c>
      <c r="D246" t="s">
        <v>970</v>
      </c>
      <c r="E246" t="str">
        <f t="shared" si="6"/>
        <v>HKU工商管理學學士(國際商業及環球管理)</v>
      </c>
      <c r="F246" t="str">
        <f t="shared" si="7"/>
        <v>JS6896</v>
      </c>
      <c r="G246" t="s">
        <v>968</v>
      </c>
      <c r="H246" t="s">
        <v>820</v>
      </c>
    </row>
    <row r="247" spans="1:8">
      <c r="A247" t="s">
        <v>971</v>
      </c>
      <c r="B247" t="s">
        <v>820</v>
      </c>
      <c r="C247" t="s">
        <v>972</v>
      </c>
      <c r="D247" t="s">
        <v>973</v>
      </c>
      <c r="E247" t="str">
        <f t="shared" si="6"/>
        <v>HKU理學士</v>
      </c>
      <c r="F247" t="str">
        <f t="shared" si="7"/>
        <v>JS6901</v>
      </c>
      <c r="G247" t="s">
        <v>971</v>
      </c>
      <c r="H247" t="s">
        <v>820</v>
      </c>
    </row>
    <row r="248" spans="1:8">
      <c r="A248" t="s">
        <v>974</v>
      </c>
      <c r="B248" t="s">
        <v>820</v>
      </c>
      <c r="C248" t="s">
        <v>975</v>
      </c>
      <c r="D248" t="s">
        <v>976</v>
      </c>
      <c r="E248" t="str">
        <f t="shared" si="6"/>
        <v>HKU工學學士(生物醫學工程)</v>
      </c>
      <c r="F248" t="str">
        <f t="shared" si="7"/>
        <v>JS6925</v>
      </c>
      <c r="G248" t="s">
        <v>974</v>
      </c>
      <c r="H248" t="s">
        <v>820</v>
      </c>
    </row>
    <row r="249" spans="1:8">
      <c r="A249" t="s">
        <v>977</v>
      </c>
      <c r="B249" t="s">
        <v>820</v>
      </c>
      <c r="C249" t="s">
        <v>1501</v>
      </c>
      <c r="D249" t="s">
        <v>1502</v>
      </c>
      <c r="E249" t="str">
        <f t="shared" si="6"/>
        <v>HKU環球工程與商業課程 (雙學位課程)</v>
      </c>
      <c r="F249" t="str">
        <f t="shared" si="7"/>
        <v>JS6937</v>
      </c>
      <c r="G249" t="s">
        <v>977</v>
      </c>
      <c r="H249" t="s">
        <v>820</v>
      </c>
    </row>
    <row r="250" spans="1:8">
      <c r="A250" t="s">
        <v>982</v>
      </c>
      <c r="B250" t="s">
        <v>820</v>
      </c>
      <c r="C250" t="s">
        <v>983</v>
      </c>
      <c r="D250" t="s">
        <v>984</v>
      </c>
      <c r="E250" t="str">
        <f t="shared" si="6"/>
        <v>HKU生物醫學學士</v>
      </c>
      <c r="F250" t="str">
        <f t="shared" si="7"/>
        <v>JS6949</v>
      </c>
      <c r="G250" t="s">
        <v>982</v>
      </c>
      <c r="H250" t="s">
        <v>820</v>
      </c>
    </row>
    <row r="251" spans="1:8">
      <c r="A251" t="s">
        <v>986</v>
      </c>
      <c r="B251" t="s">
        <v>820</v>
      </c>
      <c r="C251" t="s">
        <v>987</v>
      </c>
      <c r="D251" t="s">
        <v>988</v>
      </c>
      <c r="E251" t="str">
        <f t="shared" si="6"/>
        <v>HKU工學學士(工程科學)</v>
      </c>
      <c r="F251" t="str">
        <f t="shared" si="7"/>
        <v>JS6951</v>
      </c>
      <c r="G251" t="s">
        <v>986</v>
      </c>
      <c r="H251" t="s">
        <v>820</v>
      </c>
    </row>
    <row r="252" spans="1:8">
      <c r="A252" t="s">
        <v>990</v>
      </c>
      <c r="B252" t="s">
        <v>820</v>
      </c>
      <c r="C252" t="s">
        <v>991</v>
      </c>
      <c r="D252" t="s">
        <v>992</v>
      </c>
      <c r="E252" t="str">
        <f t="shared" si="6"/>
        <v>HKU工學學士</v>
      </c>
      <c r="F252" t="str">
        <f t="shared" si="7"/>
        <v>JS6963</v>
      </c>
      <c r="G252" t="s">
        <v>990</v>
      </c>
      <c r="H252" t="s">
        <v>820</v>
      </c>
    </row>
    <row r="253" spans="1:8">
      <c r="A253" t="s">
        <v>993</v>
      </c>
      <c r="B253" t="s">
        <v>66</v>
      </c>
      <c r="C253" t="s">
        <v>994</v>
      </c>
      <c r="D253" t="s">
        <v>995</v>
      </c>
      <c r="E253" t="str">
        <f t="shared" si="6"/>
        <v>LingnanU中文(榮譽)文學士</v>
      </c>
      <c r="F253" t="str">
        <f t="shared" si="7"/>
        <v>JS7101</v>
      </c>
      <c r="G253" t="s">
        <v>993</v>
      </c>
      <c r="H253" t="s">
        <v>66</v>
      </c>
    </row>
    <row r="254" spans="1:8">
      <c r="A254" t="s">
        <v>997</v>
      </c>
      <c r="B254" t="s">
        <v>66</v>
      </c>
      <c r="C254" t="s">
        <v>998</v>
      </c>
      <c r="D254" t="s">
        <v>999</v>
      </c>
      <c r="E254" t="str">
        <f t="shared" si="6"/>
        <v>LingnanU環球可持續發展(榮譽)博雅學士</v>
      </c>
      <c r="F254" t="str">
        <f t="shared" si="7"/>
        <v>JS7123</v>
      </c>
      <c r="G254" t="s">
        <v>997</v>
      </c>
      <c r="H254" t="s">
        <v>66</v>
      </c>
    </row>
    <row r="255" spans="1:8">
      <c r="A255" t="s">
        <v>1001</v>
      </c>
      <c r="B255" t="s">
        <v>66</v>
      </c>
      <c r="C255" t="s">
        <v>1002</v>
      </c>
      <c r="D255" t="s">
        <v>1003</v>
      </c>
      <c r="E255" t="str">
        <f t="shared" si="6"/>
        <v>LingnanU動畫及數碼藝術(榮譽)文學士</v>
      </c>
      <c r="F255" t="str">
        <f t="shared" si="7"/>
        <v>JS7133</v>
      </c>
      <c r="G255" t="s">
        <v>1001</v>
      </c>
      <c r="H255" t="s">
        <v>66</v>
      </c>
    </row>
    <row r="256" spans="1:8">
      <c r="A256" t="s">
        <v>1004</v>
      </c>
      <c r="B256" t="s">
        <v>66</v>
      </c>
      <c r="C256" t="s">
        <v>1005</v>
      </c>
      <c r="D256" t="s">
        <v>67</v>
      </c>
      <c r="E256" t="str">
        <f t="shared" si="6"/>
        <v>LingnanU工商管理(榮譽)學士</v>
      </c>
      <c r="F256" t="str">
        <f t="shared" si="7"/>
        <v>JS7200</v>
      </c>
      <c r="G256" t="s">
        <v>1004</v>
      </c>
      <c r="H256" t="s">
        <v>66</v>
      </c>
    </row>
    <row r="257" spans="1:8">
      <c r="A257" t="s">
        <v>1007</v>
      </c>
      <c r="B257" t="s">
        <v>66</v>
      </c>
      <c r="C257" t="s">
        <v>1008</v>
      </c>
      <c r="D257" t="s">
        <v>1009</v>
      </c>
      <c r="E257" t="str">
        <f t="shared" si="6"/>
        <v>LingnanU翻譯、跨文化研究及企業傳訊(榮譽)文學士</v>
      </c>
      <c r="F257" t="str">
        <f t="shared" si="7"/>
        <v>JS7204</v>
      </c>
      <c r="G257" t="s">
        <v>1007</v>
      </c>
      <c r="H257" t="s">
        <v>66</v>
      </c>
    </row>
    <row r="258" spans="1:8">
      <c r="A258" t="s">
        <v>1011</v>
      </c>
      <c r="B258" t="s">
        <v>66</v>
      </c>
      <c r="C258" t="s">
        <v>1012</v>
      </c>
      <c r="D258" t="s">
        <v>1013</v>
      </c>
      <c r="E258" t="str">
        <f t="shared" si="6"/>
        <v>LingnanU工商管理(榮譽)學士 - 風險及保險管理</v>
      </c>
      <c r="F258" t="str">
        <f t="shared" si="7"/>
        <v>JS7216</v>
      </c>
      <c r="G258" t="s">
        <v>1011</v>
      </c>
      <c r="H258" t="s">
        <v>66</v>
      </c>
    </row>
    <row r="259" spans="1:8">
      <c r="A259" t="s">
        <v>1014</v>
      </c>
      <c r="B259" t="s">
        <v>66</v>
      </c>
      <c r="C259" t="s">
        <v>1015</v>
      </c>
      <c r="D259" t="s">
        <v>1016</v>
      </c>
      <c r="E259" t="str">
        <f t="shared" ref="E259:E322" si="8">B259&amp;D259</f>
        <v>LingnanU數據科學(榮譽)理學士</v>
      </c>
      <c r="F259" t="str">
        <f t="shared" ref="F259:F322" si="9">A259</f>
        <v>JS7225</v>
      </c>
      <c r="G259" t="s">
        <v>1014</v>
      </c>
      <c r="H259" t="s">
        <v>66</v>
      </c>
    </row>
    <row r="260" spans="1:8">
      <c r="A260" t="s">
        <v>1017</v>
      </c>
      <c r="B260" t="s">
        <v>66</v>
      </c>
      <c r="C260" t="s">
        <v>1018</v>
      </c>
      <c r="D260" t="s">
        <v>1019</v>
      </c>
      <c r="E260" t="str">
        <f t="shared" si="8"/>
        <v>LingnanU社會科學(榮譽)學士 - 經濟學</v>
      </c>
      <c r="F260" t="str">
        <f t="shared" si="9"/>
        <v>JS7301</v>
      </c>
      <c r="G260" t="s">
        <v>1017</v>
      </c>
      <c r="H260" t="s">
        <v>66</v>
      </c>
    </row>
    <row r="261" spans="1:8">
      <c r="A261" t="s">
        <v>1020</v>
      </c>
      <c r="B261" t="s">
        <v>66</v>
      </c>
      <c r="C261" t="s">
        <v>1503</v>
      </c>
      <c r="D261" t="s">
        <v>1504</v>
      </c>
      <c r="E261" t="str">
        <f t="shared" si="8"/>
        <v>LingnanU社會科學(榮譽)學士 - 政府與國際事務學</v>
      </c>
      <c r="F261" t="str">
        <f t="shared" si="9"/>
        <v>JS7302</v>
      </c>
      <c r="G261" t="s">
        <v>1020</v>
      </c>
      <c r="H261" t="s">
        <v>66</v>
      </c>
    </row>
    <row r="262" spans="1:8">
      <c r="A262" t="s">
        <v>1023</v>
      </c>
      <c r="B262" t="s">
        <v>66</v>
      </c>
      <c r="C262" t="s">
        <v>1505</v>
      </c>
      <c r="D262" t="s">
        <v>1025</v>
      </c>
      <c r="E262" t="str">
        <f t="shared" si="8"/>
        <v>LingnanU社會科學(榮譽)學士 - 心理學</v>
      </c>
      <c r="F262" t="str">
        <f t="shared" si="9"/>
        <v>JS7303</v>
      </c>
      <c r="G262" t="s">
        <v>1023</v>
      </c>
      <c r="H262" t="s">
        <v>66</v>
      </c>
    </row>
    <row r="263" spans="1:8">
      <c r="A263" t="s">
        <v>1026</v>
      </c>
      <c r="B263" t="s">
        <v>66</v>
      </c>
      <c r="C263" t="s">
        <v>1506</v>
      </c>
      <c r="D263" t="s">
        <v>1028</v>
      </c>
      <c r="E263" t="str">
        <f t="shared" si="8"/>
        <v>LingnanU社會科學(榮譽)學士 - 社會學</v>
      </c>
      <c r="F263" t="str">
        <f t="shared" si="9"/>
        <v>JS7304</v>
      </c>
      <c r="G263" t="s">
        <v>1026</v>
      </c>
      <c r="H263" t="s">
        <v>66</v>
      </c>
    </row>
    <row r="264" spans="1:8">
      <c r="A264" t="s">
        <v>1029</v>
      </c>
      <c r="B264" t="s">
        <v>66</v>
      </c>
      <c r="C264" t="s">
        <v>1507</v>
      </c>
      <c r="D264" t="s">
        <v>1031</v>
      </c>
      <c r="E264" t="str">
        <f t="shared" si="8"/>
        <v>LingnanU社會科學(榮譽)學士 - 健康及社會服務管理</v>
      </c>
      <c r="F264" t="str">
        <f t="shared" si="9"/>
        <v>JS7305</v>
      </c>
      <c r="G264" t="s">
        <v>1029</v>
      </c>
      <c r="H264" t="s">
        <v>66</v>
      </c>
    </row>
    <row r="265" spans="1:8">
      <c r="A265" t="s">
        <v>1032</v>
      </c>
      <c r="B265" t="s">
        <v>66</v>
      </c>
      <c r="C265" t="s">
        <v>1508</v>
      </c>
      <c r="D265" t="s">
        <v>1034</v>
      </c>
      <c r="E265" t="str">
        <f t="shared" si="8"/>
        <v>LingnanU社會科學(榮譽)學士 - 社會與公共政策研究</v>
      </c>
      <c r="F265" t="str">
        <f t="shared" si="9"/>
        <v>JS7306</v>
      </c>
      <c r="G265" t="s">
        <v>1032</v>
      </c>
      <c r="H265" t="s">
        <v>66</v>
      </c>
    </row>
    <row r="266" spans="1:8">
      <c r="A266" t="s">
        <v>1035</v>
      </c>
      <c r="B266" t="s">
        <v>66</v>
      </c>
      <c r="C266" t="s">
        <v>1036</v>
      </c>
      <c r="D266" t="s">
        <v>1037</v>
      </c>
      <c r="E266" t="str">
        <f t="shared" si="8"/>
        <v>LingnanU當代英語語言文學課程(榮譽)文學士</v>
      </c>
      <c r="F266" t="str">
        <f t="shared" si="9"/>
        <v>JS7503</v>
      </c>
      <c r="G266" t="s">
        <v>1035</v>
      </c>
      <c r="H266" t="s">
        <v>66</v>
      </c>
    </row>
    <row r="267" spans="1:8">
      <c r="A267" t="s">
        <v>1038</v>
      </c>
      <c r="B267" t="s">
        <v>66</v>
      </c>
      <c r="C267" t="s">
        <v>1039</v>
      </c>
      <c r="D267" t="s">
        <v>1040</v>
      </c>
      <c r="E267" t="str">
        <f t="shared" si="8"/>
        <v>LingnanU文化研究(榮譽)文學士</v>
      </c>
      <c r="F267" t="str">
        <f t="shared" si="9"/>
        <v>JS7606</v>
      </c>
      <c r="G267" t="s">
        <v>1038</v>
      </c>
      <c r="H267" t="s">
        <v>66</v>
      </c>
    </row>
    <row r="268" spans="1:8">
      <c r="A268" t="s">
        <v>1042</v>
      </c>
      <c r="B268" t="s">
        <v>66</v>
      </c>
      <c r="C268" t="s">
        <v>1043</v>
      </c>
      <c r="D268" t="s">
        <v>1044</v>
      </c>
      <c r="E268" t="str">
        <f t="shared" si="8"/>
        <v>LingnanU歷史(榮譽)文學士</v>
      </c>
      <c r="F268" t="str">
        <f t="shared" si="9"/>
        <v>JS7709</v>
      </c>
      <c r="G268" t="s">
        <v>1042</v>
      </c>
      <c r="H268" t="s">
        <v>66</v>
      </c>
    </row>
    <row r="269" spans="1:8">
      <c r="A269" t="s">
        <v>1046</v>
      </c>
      <c r="B269" t="s">
        <v>66</v>
      </c>
      <c r="C269" t="s">
        <v>1047</v>
      </c>
      <c r="D269" t="s">
        <v>1048</v>
      </c>
      <c r="E269" t="str">
        <f t="shared" si="8"/>
        <v>LingnanU哲學(榮譽)文學士</v>
      </c>
      <c r="F269" t="str">
        <f t="shared" si="9"/>
        <v>JS7802</v>
      </c>
      <c r="G269" t="s">
        <v>1046</v>
      </c>
      <c r="H269" t="s">
        <v>66</v>
      </c>
    </row>
    <row r="270" spans="1:8">
      <c r="A270" t="s">
        <v>1050</v>
      </c>
      <c r="B270" t="s">
        <v>66</v>
      </c>
      <c r="C270" t="s">
        <v>1051</v>
      </c>
      <c r="D270" t="s">
        <v>1052</v>
      </c>
      <c r="E270" t="str">
        <f t="shared" si="8"/>
        <v>LingnanU視覺研究(榮譽)文學士</v>
      </c>
      <c r="F270" t="str">
        <f t="shared" si="9"/>
        <v>JS7905</v>
      </c>
      <c r="G270" t="s">
        <v>1050</v>
      </c>
      <c r="H270" t="s">
        <v>66</v>
      </c>
    </row>
    <row r="271" spans="1:8">
      <c r="A271" t="s">
        <v>1053</v>
      </c>
      <c r="B271" t="s">
        <v>1054</v>
      </c>
      <c r="C271" t="s">
        <v>1055</v>
      </c>
      <c r="D271" t="s">
        <v>1056</v>
      </c>
      <c r="E271" t="str">
        <f t="shared" si="8"/>
        <v>EdUHK中國語文教育榮譽學士</v>
      </c>
      <c r="F271" t="str">
        <f t="shared" si="9"/>
        <v>JS8105</v>
      </c>
      <c r="G271" t="s">
        <v>1053</v>
      </c>
      <c r="H271" t="s">
        <v>1054</v>
      </c>
    </row>
    <row r="272" spans="1:8">
      <c r="A272" t="s">
        <v>1058</v>
      </c>
      <c r="B272" t="s">
        <v>1054</v>
      </c>
      <c r="C272" t="s">
        <v>1059</v>
      </c>
      <c r="D272" t="s">
        <v>1060</v>
      </c>
      <c r="E272" t="str">
        <f t="shared" si="8"/>
        <v>EdUHK英國語文教育榮譽學士 — 小學</v>
      </c>
      <c r="F272" t="str">
        <f t="shared" si="9"/>
        <v>JS8222</v>
      </c>
      <c r="G272" t="s">
        <v>1058</v>
      </c>
      <c r="H272" t="s">
        <v>1054</v>
      </c>
    </row>
    <row r="273" spans="1:8">
      <c r="A273" t="s">
        <v>1062</v>
      </c>
      <c r="B273" t="s">
        <v>1054</v>
      </c>
      <c r="C273" t="s">
        <v>1063</v>
      </c>
      <c r="D273" t="s">
        <v>1064</v>
      </c>
      <c r="E273" t="str">
        <f t="shared" si="8"/>
        <v>EdUHK小學教育榮譽學士 - 常識</v>
      </c>
      <c r="F273" t="str">
        <f t="shared" si="9"/>
        <v>JS8234</v>
      </c>
      <c r="G273" t="s">
        <v>1062</v>
      </c>
      <c r="H273" t="s">
        <v>1054</v>
      </c>
    </row>
    <row r="274" spans="1:8">
      <c r="A274" t="s">
        <v>1065</v>
      </c>
      <c r="B274" t="s">
        <v>1054</v>
      </c>
      <c r="C274" t="s">
        <v>1066</v>
      </c>
      <c r="D274" t="s">
        <v>1067</v>
      </c>
      <c r="E274" t="str">
        <f t="shared" si="8"/>
        <v>EdUHK小學教育榮譽學士 - 數學</v>
      </c>
      <c r="F274" t="str">
        <f t="shared" si="9"/>
        <v>JS8246</v>
      </c>
      <c r="G274" t="s">
        <v>1065</v>
      </c>
      <c r="H274" t="s">
        <v>1054</v>
      </c>
    </row>
    <row r="275" spans="1:8">
      <c r="A275" t="s">
        <v>1068</v>
      </c>
      <c r="B275" t="s">
        <v>1054</v>
      </c>
      <c r="C275" t="s">
        <v>1069</v>
      </c>
      <c r="D275" t="s">
        <v>1070</v>
      </c>
      <c r="E275" t="str">
        <f t="shared" si="8"/>
        <v>EdUHK體育教育榮譽學士</v>
      </c>
      <c r="F275" t="str">
        <f t="shared" si="9"/>
        <v>JS8325</v>
      </c>
      <c r="G275" t="s">
        <v>1068</v>
      </c>
      <c r="H275" t="s">
        <v>1054</v>
      </c>
    </row>
    <row r="276" spans="1:8">
      <c r="A276" t="s">
        <v>1072</v>
      </c>
      <c r="B276" t="s">
        <v>1054</v>
      </c>
      <c r="C276" t="s">
        <v>1073</v>
      </c>
      <c r="D276" t="s">
        <v>1074</v>
      </c>
      <c r="E276" t="str">
        <f t="shared" si="8"/>
        <v>EdUHK中學教育榮譽學士 - 資訊及通訊科技</v>
      </c>
      <c r="F276" t="str">
        <f t="shared" si="9"/>
        <v>JS8361</v>
      </c>
      <c r="G276" t="s">
        <v>1072</v>
      </c>
      <c r="H276" t="s">
        <v>1054</v>
      </c>
    </row>
    <row r="277" spans="1:8">
      <c r="A277" t="s">
        <v>1076</v>
      </c>
      <c r="B277" t="s">
        <v>1054</v>
      </c>
      <c r="C277" t="s">
        <v>1077</v>
      </c>
      <c r="D277" t="s">
        <v>1078</v>
      </c>
      <c r="E277" t="str">
        <f t="shared" si="8"/>
        <v>EdUHK企業、會計與財務概論教育榮譽學士</v>
      </c>
      <c r="F277" t="str">
        <f t="shared" si="9"/>
        <v>JS8371</v>
      </c>
      <c r="G277" t="s">
        <v>1076</v>
      </c>
      <c r="H277" t="s">
        <v>1054</v>
      </c>
    </row>
    <row r="278" spans="1:8">
      <c r="A278" t="s">
        <v>1083</v>
      </c>
      <c r="B278" t="s">
        <v>1054</v>
      </c>
      <c r="C278" t="s">
        <v>1084</v>
      </c>
      <c r="D278" t="s">
        <v>1085</v>
      </c>
      <c r="E278" t="str">
        <f t="shared" si="8"/>
        <v>EdUHK幼兒教育榮譽學士</v>
      </c>
      <c r="F278" t="str">
        <f t="shared" si="9"/>
        <v>JS8404</v>
      </c>
      <c r="G278" t="s">
        <v>1083</v>
      </c>
      <c r="H278" t="s">
        <v>1054</v>
      </c>
    </row>
    <row r="279" spans="1:8">
      <c r="A279" t="s">
        <v>1086</v>
      </c>
      <c r="B279" t="s">
        <v>1054</v>
      </c>
      <c r="C279" t="s">
        <v>1087</v>
      </c>
      <c r="D279" t="s">
        <v>1088</v>
      </c>
      <c r="E279" t="str">
        <f t="shared" si="8"/>
        <v>EdUHK中國歷史教育榮譽學士</v>
      </c>
      <c r="F279" t="str">
        <f t="shared" si="9"/>
        <v>JS8416</v>
      </c>
      <c r="G279" t="s">
        <v>1086</v>
      </c>
      <c r="H279" t="s">
        <v>1054</v>
      </c>
    </row>
    <row r="280" spans="1:8">
      <c r="A280" t="s">
        <v>1089</v>
      </c>
      <c r="B280" t="s">
        <v>1054</v>
      </c>
      <c r="C280" t="s">
        <v>1090</v>
      </c>
      <c r="D280" t="s">
        <v>1091</v>
      </c>
      <c r="E280" t="str">
        <f t="shared" si="8"/>
        <v>EdUHK地理教育榮譽學士</v>
      </c>
      <c r="F280" t="str">
        <f t="shared" si="9"/>
        <v>JS8428</v>
      </c>
      <c r="G280" t="s">
        <v>1089</v>
      </c>
      <c r="H280" t="s">
        <v>1054</v>
      </c>
    </row>
    <row r="281" spans="1:8">
      <c r="A281" t="s">
        <v>1093</v>
      </c>
      <c r="B281" t="s">
        <v>1054</v>
      </c>
      <c r="C281" t="s">
        <v>1094</v>
      </c>
      <c r="D281" t="s">
        <v>1095</v>
      </c>
      <c r="E281" t="str">
        <f t="shared" si="8"/>
        <v>EdUHK科學教育榮譽學士</v>
      </c>
      <c r="F281" t="str">
        <f t="shared" si="9"/>
        <v>JS8430</v>
      </c>
      <c r="G281" t="s">
        <v>1093</v>
      </c>
      <c r="H281" t="s">
        <v>1054</v>
      </c>
    </row>
    <row r="282" spans="1:8">
      <c r="A282" t="s">
        <v>1096</v>
      </c>
      <c r="B282" t="s">
        <v>1054</v>
      </c>
      <c r="C282" t="s">
        <v>1097</v>
      </c>
      <c r="D282" t="s">
        <v>1098</v>
      </c>
      <c r="E282" t="str">
        <f t="shared" si="8"/>
        <v>EdUHK幼兒教育高級文憑</v>
      </c>
      <c r="F282" t="str">
        <f t="shared" si="9"/>
        <v>JS8507</v>
      </c>
      <c r="G282" t="s">
        <v>1096</v>
      </c>
      <c r="H282" t="s">
        <v>1054</v>
      </c>
    </row>
    <row r="283" spans="1:8">
      <c r="A283" t="s">
        <v>1099</v>
      </c>
      <c r="B283" t="s">
        <v>1054</v>
      </c>
      <c r="C283" t="s">
        <v>1100</v>
      </c>
      <c r="D283" t="s">
        <v>1101</v>
      </c>
      <c r="E283" t="str">
        <f t="shared" si="8"/>
        <v>EdUHK語文研究榮譽文學士 (中文主修)</v>
      </c>
      <c r="F283" t="str">
        <f t="shared" si="9"/>
        <v>JS8600</v>
      </c>
      <c r="G283" t="s">
        <v>1099</v>
      </c>
      <c r="H283" t="s">
        <v>1054</v>
      </c>
    </row>
    <row r="284" spans="1:8">
      <c r="A284" t="s">
        <v>1103</v>
      </c>
      <c r="B284" t="s">
        <v>1054</v>
      </c>
      <c r="C284" t="s">
        <v>1104</v>
      </c>
      <c r="D284" t="s">
        <v>1105</v>
      </c>
      <c r="E284" t="str">
        <f t="shared" si="8"/>
        <v>EdUHK語文研究榮譽文學士 (英文主修)</v>
      </c>
      <c r="F284" t="str">
        <f t="shared" si="9"/>
        <v>JS8612</v>
      </c>
      <c r="G284" t="s">
        <v>1103</v>
      </c>
      <c r="H284" t="s">
        <v>1054</v>
      </c>
    </row>
    <row r="285" spans="1:8">
      <c r="A285" t="s">
        <v>1107</v>
      </c>
      <c r="B285" t="s">
        <v>1054</v>
      </c>
      <c r="C285" t="s">
        <v>1108</v>
      </c>
      <c r="D285" t="s">
        <v>1109</v>
      </c>
      <c r="E285" t="str">
        <f t="shared" si="8"/>
        <v>EdUHK創意藝術與文化榮譽文學士 (音樂)</v>
      </c>
      <c r="F285" t="str">
        <f t="shared" si="9"/>
        <v>JS8636</v>
      </c>
      <c r="G285" t="s">
        <v>1107</v>
      </c>
      <c r="H285" t="s">
        <v>1054</v>
      </c>
    </row>
    <row r="286" spans="1:8">
      <c r="A286" t="s">
        <v>1111</v>
      </c>
      <c r="B286" t="s">
        <v>1054</v>
      </c>
      <c r="C286" t="s">
        <v>1112</v>
      </c>
      <c r="D286" t="s">
        <v>1113</v>
      </c>
      <c r="E286" t="str">
        <f t="shared" si="8"/>
        <v>EdUHK創意藝術與文化榮譽文學士 (視覺藝術)</v>
      </c>
      <c r="F286" t="str">
        <f t="shared" si="9"/>
        <v>JS8648</v>
      </c>
      <c r="G286" t="s">
        <v>1111</v>
      </c>
      <c r="H286" t="s">
        <v>1054</v>
      </c>
    </row>
    <row r="287" spans="1:8">
      <c r="A287" t="s">
        <v>1115</v>
      </c>
      <c r="B287" t="s">
        <v>1054</v>
      </c>
      <c r="C287" t="s">
        <v>1116</v>
      </c>
      <c r="D287" t="s">
        <v>1117</v>
      </c>
      <c r="E287" t="str">
        <f t="shared" si="8"/>
        <v>EdUHK心理學榮譽社會科學學士</v>
      </c>
      <c r="F287" t="str">
        <f t="shared" si="9"/>
        <v>JS8651</v>
      </c>
      <c r="G287" t="s">
        <v>1115</v>
      </c>
      <c r="H287" t="s">
        <v>1054</v>
      </c>
    </row>
    <row r="288" spans="1:8">
      <c r="A288" t="s">
        <v>1119</v>
      </c>
      <c r="B288" t="s">
        <v>1054</v>
      </c>
      <c r="C288" t="s">
        <v>1120</v>
      </c>
      <c r="D288" t="s">
        <v>1121</v>
      </c>
      <c r="E288" t="str">
        <f t="shared" si="8"/>
        <v>EdUHK特殊教育榮譽文學士</v>
      </c>
      <c r="F288" t="str">
        <f t="shared" si="9"/>
        <v>JS8663</v>
      </c>
      <c r="G288" t="s">
        <v>1119</v>
      </c>
      <c r="H288" t="s">
        <v>1054</v>
      </c>
    </row>
    <row r="289" spans="1:8">
      <c r="A289" t="s">
        <v>1511</v>
      </c>
      <c r="B289" t="s">
        <v>1054</v>
      </c>
      <c r="C289" t="s">
        <v>1512</v>
      </c>
      <c r="D289" t="s">
        <v>1513</v>
      </c>
      <c r="E289" t="str">
        <f t="shared" si="8"/>
        <v>EdUHK文化遺產教育與藝術管理榮譽文學士</v>
      </c>
      <c r="F289" t="str">
        <f t="shared" si="9"/>
        <v>JS8687</v>
      </c>
      <c r="G289" t="s">
        <v>1511</v>
      </c>
      <c r="H289" t="s">
        <v>1054</v>
      </c>
    </row>
    <row r="290" spans="1:8">
      <c r="A290" t="s">
        <v>1122</v>
      </c>
      <c r="B290" t="s">
        <v>1054</v>
      </c>
      <c r="C290" t="s">
        <v>1123</v>
      </c>
      <c r="D290" t="s">
        <v>1124</v>
      </c>
      <c r="E290" t="str">
        <f t="shared" si="8"/>
        <v>EdUHK綜合環境管理榮譽理學士</v>
      </c>
      <c r="F290" t="str">
        <f t="shared" si="9"/>
        <v>JS8702</v>
      </c>
      <c r="G290" t="s">
        <v>1122</v>
      </c>
      <c r="H290" t="s">
        <v>1054</v>
      </c>
    </row>
    <row r="291" spans="1:8">
      <c r="A291" t="s">
        <v>1126</v>
      </c>
      <c r="B291" t="s">
        <v>1054</v>
      </c>
      <c r="C291" t="s">
        <v>1127</v>
      </c>
      <c r="D291" t="s">
        <v>1128</v>
      </c>
      <c r="E291" t="str">
        <f t="shared" si="8"/>
        <v>EdUHK人工智能與教育科技榮譽理學士</v>
      </c>
      <c r="F291" t="str">
        <f t="shared" si="9"/>
        <v>JS8714</v>
      </c>
      <c r="G291" t="s">
        <v>1126</v>
      </c>
      <c r="H291" t="s">
        <v>1054</v>
      </c>
    </row>
    <row r="292" spans="1:8">
      <c r="A292" t="s">
        <v>1129</v>
      </c>
      <c r="B292" t="s">
        <v>1054</v>
      </c>
      <c r="C292" t="s">
        <v>1130</v>
      </c>
      <c r="D292" t="s">
        <v>1131</v>
      </c>
      <c r="E292" t="str">
        <f t="shared" si="8"/>
        <v>EdUHK運動科學及教練榮譽理學士</v>
      </c>
      <c r="F292" t="str">
        <f t="shared" si="9"/>
        <v>JS8726</v>
      </c>
      <c r="G292" t="s">
        <v>1129</v>
      </c>
      <c r="H292" t="s">
        <v>1054</v>
      </c>
    </row>
    <row r="293" spans="1:8">
      <c r="A293" t="s">
        <v>1133</v>
      </c>
      <c r="B293" t="s">
        <v>1054</v>
      </c>
      <c r="C293" t="s">
        <v>1134</v>
      </c>
      <c r="D293" t="s">
        <v>1135</v>
      </c>
      <c r="E293" t="str">
        <f t="shared" si="8"/>
        <v>EdUHK創意藝術與文化榮譽文學士及音樂教育榮譽學士 (同期結業雙學位課程)</v>
      </c>
      <c r="F293" t="str">
        <f t="shared" si="9"/>
        <v>JS8801</v>
      </c>
      <c r="G293" t="s">
        <v>1133</v>
      </c>
      <c r="H293" t="s">
        <v>1054</v>
      </c>
    </row>
    <row r="294" spans="1:8">
      <c r="A294" t="s">
        <v>1137</v>
      </c>
      <c r="B294" t="s">
        <v>1054</v>
      </c>
      <c r="C294" t="s">
        <v>1138</v>
      </c>
      <c r="D294" t="s">
        <v>1139</v>
      </c>
      <c r="E294" t="str">
        <f t="shared" si="8"/>
        <v>EdUHK創意藝術與文化榮譽文學士及視覺藝術教育榮譽學士 (同期結業雙學位課程)</v>
      </c>
      <c r="F294" t="str">
        <f t="shared" si="9"/>
        <v>JS8813</v>
      </c>
      <c r="G294" t="s">
        <v>1137</v>
      </c>
      <c r="H294" t="s">
        <v>1054</v>
      </c>
    </row>
    <row r="295" spans="1:8">
      <c r="A295" t="s">
        <v>1141</v>
      </c>
      <c r="B295" t="s">
        <v>1054</v>
      </c>
      <c r="C295" t="s">
        <v>1142</v>
      </c>
      <c r="D295" t="s">
        <v>1143</v>
      </c>
      <c r="E295" t="str">
        <f t="shared" si="8"/>
        <v>EdUHK語文研究榮譽文學士及英文教育榮譽學士 (同期結業雙學位課程)</v>
      </c>
      <c r="F295" t="str">
        <f t="shared" si="9"/>
        <v>JS8825</v>
      </c>
      <c r="G295" t="s">
        <v>1141</v>
      </c>
      <c r="H295" t="s">
        <v>1054</v>
      </c>
    </row>
    <row r="296" spans="1:8">
      <c r="A296" t="s">
        <v>1514</v>
      </c>
      <c r="B296" t="s">
        <v>1146</v>
      </c>
      <c r="C296" t="s">
        <v>1605</v>
      </c>
      <c r="D296" t="s">
        <v>1606</v>
      </c>
      <c r="E296" t="str">
        <f t="shared" si="8"/>
        <v>HKMU社會科學榮譽學士</v>
      </c>
      <c r="F296" t="str">
        <f t="shared" si="9"/>
        <v>JS9009</v>
      </c>
      <c r="G296" t="s">
        <v>1514</v>
      </c>
      <c r="H296" t="s">
        <v>1146</v>
      </c>
    </row>
    <row r="297" spans="1:8">
      <c r="A297" t="s">
        <v>1518</v>
      </c>
      <c r="B297" t="s">
        <v>1146</v>
      </c>
      <c r="C297" t="s">
        <v>1147</v>
      </c>
      <c r="D297" t="s">
        <v>1117</v>
      </c>
      <c r="E297" t="str">
        <f t="shared" si="8"/>
        <v>HKMU心理學榮譽社會科學學士</v>
      </c>
      <c r="F297" t="str">
        <f t="shared" si="9"/>
        <v>JS9010</v>
      </c>
      <c r="G297" t="s">
        <v>1518</v>
      </c>
      <c r="H297" t="s">
        <v>1146</v>
      </c>
    </row>
    <row r="298" spans="1:8">
      <c r="A298" t="s">
        <v>1167</v>
      </c>
      <c r="B298" t="s">
        <v>1146</v>
      </c>
      <c r="C298" t="s">
        <v>1168</v>
      </c>
      <c r="D298" t="s">
        <v>1169</v>
      </c>
      <c r="E298" t="str">
        <f t="shared" si="8"/>
        <v>HKMU中文榮譽文學士</v>
      </c>
      <c r="F298" t="str">
        <f t="shared" si="9"/>
        <v>JS9011</v>
      </c>
      <c r="G298" t="s">
        <v>1167</v>
      </c>
      <c r="H298" t="s">
        <v>1146</v>
      </c>
    </row>
    <row r="299" spans="1:8">
      <c r="A299" t="s">
        <v>1171</v>
      </c>
      <c r="B299" t="s">
        <v>1146</v>
      </c>
      <c r="C299" t="s">
        <v>1172</v>
      </c>
      <c r="D299" t="s">
        <v>1173</v>
      </c>
      <c r="E299" t="str">
        <f t="shared" si="8"/>
        <v>HKMU語言研究與翻譯榮譽文學士</v>
      </c>
      <c r="F299" t="str">
        <f t="shared" si="9"/>
        <v>JS9013</v>
      </c>
      <c r="G299" t="s">
        <v>1171</v>
      </c>
      <c r="H299" t="s">
        <v>1146</v>
      </c>
    </row>
    <row r="300" spans="1:8">
      <c r="A300" t="s">
        <v>1175</v>
      </c>
      <c r="B300" t="s">
        <v>1146</v>
      </c>
      <c r="C300" t="s">
        <v>1176</v>
      </c>
      <c r="D300" t="s">
        <v>1177</v>
      </c>
      <c r="E300" t="str">
        <f t="shared" si="8"/>
        <v>HKMU創意廣告及媒體設計榮譽文學士</v>
      </c>
      <c r="F300" t="str">
        <f t="shared" si="9"/>
        <v>JS9016</v>
      </c>
      <c r="G300" t="s">
        <v>1175</v>
      </c>
      <c r="H300" t="s">
        <v>1146</v>
      </c>
    </row>
    <row r="301" spans="1:8">
      <c r="A301" t="s">
        <v>1179</v>
      </c>
      <c r="B301" t="s">
        <v>1146</v>
      </c>
      <c r="C301" t="s">
        <v>1180</v>
      </c>
      <c r="D301" t="s">
        <v>1181</v>
      </c>
      <c r="E301" t="str">
        <f t="shared" si="8"/>
        <v>HKMU英語及文化榮譽文學士</v>
      </c>
      <c r="F301" t="str">
        <f t="shared" si="9"/>
        <v>JS9019</v>
      </c>
      <c r="G301" t="s">
        <v>1179</v>
      </c>
      <c r="H301" t="s">
        <v>1146</v>
      </c>
    </row>
    <row r="302" spans="1:8">
      <c r="A302" t="s">
        <v>1182</v>
      </c>
      <c r="B302" t="s">
        <v>1146</v>
      </c>
      <c r="C302" t="s">
        <v>1183</v>
      </c>
      <c r="D302" t="s">
        <v>1184</v>
      </c>
      <c r="E302" t="str">
        <f t="shared" si="8"/>
        <v>HKMU專業會計榮譽工商管理學士</v>
      </c>
      <c r="F302" t="str">
        <f t="shared" si="9"/>
        <v>JS9220</v>
      </c>
      <c r="G302" t="s">
        <v>1182</v>
      </c>
      <c r="H302" t="s">
        <v>1146</v>
      </c>
    </row>
    <row r="303" spans="1:8">
      <c r="A303" t="s">
        <v>1522</v>
      </c>
      <c r="B303" t="s">
        <v>1146</v>
      </c>
      <c r="C303" t="s">
        <v>1523</v>
      </c>
      <c r="D303" t="s">
        <v>1524</v>
      </c>
      <c r="E303" t="str">
        <f t="shared" si="8"/>
        <v>HKMU航空服務管理榮譽工商管理學士</v>
      </c>
      <c r="F303" t="str">
        <f t="shared" si="9"/>
        <v>JS9223</v>
      </c>
      <c r="G303" t="s">
        <v>1522</v>
      </c>
      <c r="H303" t="s">
        <v>1146</v>
      </c>
    </row>
    <row r="304" spans="1:8">
      <c r="A304" t="s">
        <v>1188</v>
      </c>
      <c r="B304" t="s">
        <v>1146</v>
      </c>
      <c r="C304" t="s">
        <v>1189</v>
      </c>
      <c r="D304" t="s">
        <v>1190</v>
      </c>
      <c r="E304" t="str">
        <f t="shared" si="8"/>
        <v>HKMU商業管理學榮譽工商管理學士</v>
      </c>
      <c r="F304" t="str">
        <f t="shared" si="9"/>
        <v>JS9230</v>
      </c>
      <c r="G304" t="s">
        <v>1188</v>
      </c>
      <c r="H304" t="s">
        <v>1146</v>
      </c>
    </row>
    <row r="305" spans="1:8">
      <c r="A305" t="s">
        <v>1191</v>
      </c>
      <c r="B305" t="s">
        <v>1146</v>
      </c>
      <c r="C305" t="s">
        <v>1525</v>
      </c>
      <c r="D305" t="s">
        <v>1526</v>
      </c>
      <c r="E305" t="str">
        <f t="shared" si="8"/>
        <v>HKMU環球商業榮譽工商管理學士</v>
      </c>
      <c r="F305" t="str">
        <f t="shared" si="9"/>
        <v>JS9240</v>
      </c>
      <c r="G305" t="s">
        <v>1191</v>
      </c>
      <c r="H305" t="s">
        <v>1146</v>
      </c>
    </row>
    <row r="306" spans="1:8">
      <c r="A306" t="s">
        <v>1194</v>
      </c>
      <c r="B306" t="s">
        <v>1146</v>
      </c>
      <c r="C306" t="s">
        <v>1527</v>
      </c>
      <c r="D306" t="s">
        <v>1528</v>
      </c>
      <c r="E306" t="str">
        <f t="shared" si="8"/>
        <v>HKMU企業管治及持續發展榮譽工商管理學士</v>
      </c>
      <c r="F306" t="str">
        <f t="shared" si="9"/>
        <v>JS9250</v>
      </c>
      <c r="G306" t="s">
        <v>1194</v>
      </c>
      <c r="H306" t="s">
        <v>1146</v>
      </c>
    </row>
    <row r="307" spans="1:8">
      <c r="A307" t="s">
        <v>1529</v>
      </c>
      <c r="B307" t="s">
        <v>1146</v>
      </c>
      <c r="C307" t="s">
        <v>1530</v>
      </c>
      <c r="D307" t="s">
        <v>1531</v>
      </c>
      <c r="E307" t="str">
        <f t="shared" si="8"/>
        <v>HKMU人力資源管理學榮譽工商管理學士</v>
      </c>
      <c r="F307" t="str">
        <f t="shared" si="9"/>
        <v>JS9262</v>
      </c>
      <c r="G307" t="s">
        <v>1529</v>
      </c>
      <c r="H307" t="s">
        <v>1146</v>
      </c>
    </row>
    <row r="308" spans="1:8">
      <c r="A308" t="s">
        <v>1532</v>
      </c>
      <c r="B308" t="s">
        <v>1146</v>
      </c>
      <c r="C308" t="s">
        <v>1533</v>
      </c>
      <c r="D308" t="s">
        <v>1534</v>
      </c>
      <c r="E308" t="str">
        <f t="shared" si="8"/>
        <v>HKMU市場學榮譽工商管理學士</v>
      </c>
      <c r="F308" t="str">
        <f t="shared" si="9"/>
        <v>JS9266</v>
      </c>
      <c r="G308" t="s">
        <v>1532</v>
      </c>
      <c r="H308" t="s">
        <v>1146</v>
      </c>
    </row>
    <row r="309" spans="1:8">
      <c r="A309" t="s">
        <v>1206</v>
      </c>
      <c r="B309" t="s">
        <v>1146</v>
      </c>
      <c r="C309" t="s">
        <v>1207</v>
      </c>
      <c r="D309" t="s">
        <v>1208</v>
      </c>
      <c r="E309" t="str">
        <f t="shared" si="8"/>
        <v>HKMU應用心理學榮譽學士，商業管理榮譽學士</v>
      </c>
      <c r="F309" t="str">
        <f t="shared" si="9"/>
        <v>JS9280</v>
      </c>
      <c r="G309" t="s">
        <v>1206</v>
      </c>
      <c r="H309" t="s">
        <v>1146</v>
      </c>
    </row>
    <row r="310" spans="1:8">
      <c r="A310" t="s">
        <v>1209</v>
      </c>
      <c r="B310" t="s">
        <v>1146</v>
      </c>
      <c r="C310" t="s">
        <v>1535</v>
      </c>
      <c r="D310" t="s">
        <v>1536</v>
      </c>
      <c r="E310" t="str">
        <f t="shared" si="8"/>
        <v>HKMU持續旅遊及款待管理榮譽工商管理學士</v>
      </c>
      <c r="F310" t="str">
        <f t="shared" si="9"/>
        <v>JS9291</v>
      </c>
      <c r="G310" t="s">
        <v>1209</v>
      </c>
      <c r="H310" t="s">
        <v>1146</v>
      </c>
    </row>
    <row r="311" spans="1:8">
      <c r="A311" t="s">
        <v>1212</v>
      </c>
      <c r="B311" t="s">
        <v>1146</v>
      </c>
      <c r="C311" t="s">
        <v>1213</v>
      </c>
      <c r="D311" t="s">
        <v>1214</v>
      </c>
      <c r="E311" t="str">
        <f t="shared" si="8"/>
        <v>HKMU運動及電競運動管理榮譽工商管理學士</v>
      </c>
      <c r="F311" t="str">
        <f t="shared" si="9"/>
        <v>JS9294</v>
      </c>
      <c r="G311" t="s">
        <v>1212</v>
      </c>
      <c r="H311" t="s">
        <v>1146</v>
      </c>
    </row>
    <row r="312" spans="1:8">
      <c r="A312" t="s">
        <v>1215</v>
      </c>
      <c r="B312" t="s">
        <v>1146</v>
      </c>
      <c r="C312" t="s">
        <v>1216</v>
      </c>
      <c r="D312" t="s">
        <v>1217</v>
      </c>
      <c r="E312" t="str">
        <f t="shared" si="8"/>
        <v>HKMU英語教學榮譽教育學士及英語研究榮譽學士</v>
      </c>
      <c r="F312" t="str">
        <f t="shared" si="9"/>
        <v>JS9530</v>
      </c>
      <c r="G312" t="s">
        <v>1215</v>
      </c>
      <c r="H312" t="s">
        <v>1146</v>
      </c>
    </row>
    <row r="313" spans="1:8">
      <c r="A313" t="s">
        <v>1219</v>
      </c>
      <c r="B313" t="s">
        <v>1146</v>
      </c>
      <c r="C313" t="s">
        <v>1220</v>
      </c>
      <c r="D313" t="s">
        <v>1221</v>
      </c>
      <c r="E313" t="str">
        <f t="shared" si="8"/>
        <v>HKMU英語研究榮譽學士</v>
      </c>
      <c r="F313" t="str">
        <f t="shared" si="9"/>
        <v>JS9540</v>
      </c>
      <c r="G313" t="s">
        <v>1219</v>
      </c>
      <c r="H313" t="s">
        <v>1146</v>
      </c>
    </row>
    <row r="314" spans="1:8">
      <c r="A314" t="s">
        <v>1222</v>
      </c>
      <c r="B314" t="s">
        <v>1146</v>
      </c>
      <c r="C314" t="s">
        <v>1223</v>
      </c>
      <c r="D314" t="s">
        <v>1537</v>
      </c>
      <c r="E314" t="str">
        <f t="shared" si="8"/>
        <v>HKMU語言研究榮譽學士（應用中國語言）</v>
      </c>
      <c r="F314" t="str">
        <f t="shared" si="9"/>
        <v>JS9550</v>
      </c>
      <c r="G314" t="s">
        <v>1222</v>
      </c>
      <c r="H314" t="s">
        <v>1146</v>
      </c>
    </row>
    <row r="315" spans="1:8">
      <c r="A315" t="s">
        <v>1226</v>
      </c>
      <c r="B315" t="s">
        <v>1146</v>
      </c>
      <c r="C315" t="s">
        <v>1227</v>
      </c>
      <c r="D315" t="s">
        <v>1228</v>
      </c>
      <c r="E315" t="str">
        <f t="shared" si="8"/>
        <v>HKMU教育榮譽學士（中國語文教學）及語言研究榮譽學士（應用中國語言）</v>
      </c>
      <c r="F315" t="str">
        <f t="shared" si="9"/>
        <v>JS9560</v>
      </c>
      <c r="G315" t="s">
        <v>1226</v>
      </c>
      <c r="H315" t="s">
        <v>1146</v>
      </c>
    </row>
    <row r="316" spans="1:8">
      <c r="A316" t="s">
        <v>1232</v>
      </c>
      <c r="B316" t="s">
        <v>1146</v>
      </c>
      <c r="C316" t="s">
        <v>1233</v>
      </c>
      <c r="D316" t="s">
        <v>1538</v>
      </c>
      <c r="E316" t="str">
        <f t="shared" si="8"/>
        <v>HKMU教育榮譽學士（幼兒教育：領導及特殊教育需要）</v>
      </c>
      <c r="F316" t="str">
        <f t="shared" si="9"/>
        <v>JS9580</v>
      </c>
      <c r="G316" t="s">
        <v>1232</v>
      </c>
      <c r="H316" t="s">
        <v>1146</v>
      </c>
    </row>
    <row r="317" spans="1:8">
      <c r="A317" t="s">
        <v>1238</v>
      </c>
      <c r="B317" t="s">
        <v>1146</v>
      </c>
      <c r="C317" t="s">
        <v>1239</v>
      </c>
      <c r="D317" t="s">
        <v>1539</v>
      </c>
      <c r="E317" t="str">
        <f t="shared" si="8"/>
        <v>HKMU網路及電腦安全榮譽理學士</v>
      </c>
      <c r="F317" t="str">
        <f t="shared" si="9"/>
        <v>JS9719</v>
      </c>
      <c r="G317" t="s">
        <v>1238</v>
      </c>
      <c r="H317" t="s">
        <v>1146</v>
      </c>
    </row>
    <row r="318" spans="1:8">
      <c r="A318" t="s">
        <v>1241</v>
      </c>
      <c r="B318" t="s">
        <v>1146</v>
      </c>
      <c r="C318" t="s">
        <v>1242</v>
      </c>
      <c r="D318" t="s">
        <v>1243</v>
      </c>
      <c r="E318" t="str">
        <f t="shared" si="8"/>
        <v>HKMU電子及電腦工程學榮譽工學士</v>
      </c>
      <c r="F318" t="str">
        <f t="shared" si="9"/>
        <v>JS9720</v>
      </c>
      <c r="G318" t="s">
        <v>1241</v>
      </c>
      <c r="H318" t="s">
        <v>1146</v>
      </c>
    </row>
    <row r="319" spans="1:8">
      <c r="A319" t="s">
        <v>1251</v>
      </c>
      <c r="B319" t="s">
        <v>1146</v>
      </c>
      <c r="C319" t="s">
        <v>1252</v>
      </c>
      <c r="D319" t="s">
        <v>1253</v>
      </c>
      <c r="E319" t="str">
        <f t="shared" si="8"/>
        <v>HKMU環境科學與綠色管理榮譽理學士</v>
      </c>
      <c r="F319" t="str">
        <f t="shared" si="9"/>
        <v>JS9731</v>
      </c>
      <c r="G319" t="s">
        <v>1251</v>
      </c>
      <c r="H319" t="s">
        <v>1146</v>
      </c>
    </row>
    <row r="320" spans="1:8">
      <c r="A320" t="s">
        <v>1254</v>
      </c>
      <c r="B320" t="s">
        <v>1146</v>
      </c>
      <c r="C320" t="s">
        <v>1540</v>
      </c>
      <c r="D320" t="s">
        <v>1541</v>
      </c>
      <c r="E320" t="str">
        <f t="shared" si="8"/>
        <v>HKMU生物醫學與生物科技榮譽理學士</v>
      </c>
      <c r="F320" t="str">
        <f t="shared" si="9"/>
        <v>JS9732</v>
      </c>
      <c r="G320" t="s">
        <v>1254</v>
      </c>
      <c r="H320" t="s">
        <v>1146</v>
      </c>
    </row>
    <row r="321" spans="1:8">
      <c r="A321" t="s">
        <v>1257</v>
      </c>
      <c r="B321" t="s">
        <v>1146</v>
      </c>
      <c r="C321" t="s">
        <v>1258</v>
      </c>
      <c r="D321" t="s">
        <v>1259</v>
      </c>
      <c r="E321" t="str">
        <f t="shared" si="8"/>
        <v>HKMU科學（ＳＴＥＭ）榮譽理學士</v>
      </c>
      <c r="F321" t="str">
        <f t="shared" si="9"/>
        <v>JS9733</v>
      </c>
      <c r="G321" t="s">
        <v>1257</v>
      </c>
      <c r="H321" t="s">
        <v>1146</v>
      </c>
    </row>
    <row r="322" spans="1:8">
      <c r="A322" t="s">
        <v>1262</v>
      </c>
      <c r="B322" t="s">
        <v>53</v>
      </c>
      <c r="C322" t="s">
        <v>1263</v>
      </c>
      <c r="D322" t="s">
        <v>1264</v>
      </c>
      <c r="E322" t="str">
        <f t="shared" si="8"/>
        <v>SSSDP由明愛專上學院開辦：護理學榮譽學士</v>
      </c>
      <c r="F322" t="str">
        <f t="shared" si="9"/>
        <v>JSSA01</v>
      </c>
      <c r="G322" t="s">
        <v>1262</v>
      </c>
      <c r="H322" t="s">
        <v>53</v>
      </c>
    </row>
    <row r="323" spans="1:8">
      <c r="A323" t="s">
        <v>1266</v>
      </c>
      <c r="B323" t="s">
        <v>53</v>
      </c>
      <c r="C323" t="s">
        <v>1267</v>
      </c>
      <c r="D323" t="s">
        <v>1268</v>
      </c>
      <c r="E323" t="str">
        <f t="shared" ref="E323:E368" si="10">B323&amp;D323</f>
        <v>SSSDP由明愛專上學院開辦：數碼娛樂科技（榮譽）理學士</v>
      </c>
      <c r="F323" t="str">
        <f t="shared" ref="F323:F368" si="11">A323</f>
        <v>JSSA02</v>
      </c>
      <c r="G323" t="s">
        <v>1266</v>
      </c>
      <c r="H323" t="s">
        <v>53</v>
      </c>
    </row>
    <row r="324" spans="1:8">
      <c r="A324" t="s">
        <v>1270</v>
      </c>
      <c r="B324" t="s">
        <v>53</v>
      </c>
      <c r="C324" t="s">
        <v>1271</v>
      </c>
      <c r="D324" t="s">
        <v>1272</v>
      </c>
      <c r="E324" t="str">
        <f t="shared" si="10"/>
        <v>SSSDP由明愛專上學院開辦：物理治療學（榮譽）理學士</v>
      </c>
      <c r="F324" t="str">
        <f t="shared" si="11"/>
        <v>JSSA03</v>
      </c>
      <c r="G324" t="s">
        <v>1270</v>
      </c>
      <c r="H324" t="s">
        <v>53</v>
      </c>
    </row>
    <row r="325" spans="1:8">
      <c r="A325" t="s">
        <v>1274</v>
      </c>
      <c r="B325" t="s">
        <v>53</v>
      </c>
      <c r="C325" t="s">
        <v>1275</v>
      </c>
      <c r="D325" t="s">
        <v>1276</v>
      </c>
      <c r="E325" t="str">
        <f t="shared" si="10"/>
        <v>SSSDP由明愛專上學院開辦：人工智能（榮譽）理學士</v>
      </c>
      <c r="F325" t="str">
        <f t="shared" si="11"/>
        <v>JSSA04</v>
      </c>
      <c r="G325" t="s">
        <v>1274</v>
      </c>
      <c r="H325" t="s">
        <v>53</v>
      </c>
    </row>
    <row r="326" spans="1:8">
      <c r="A326" t="s">
        <v>1542</v>
      </c>
      <c r="B326" t="s">
        <v>53</v>
      </c>
      <c r="C326" t="s">
        <v>1543</v>
      </c>
      <c r="D326" t="s">
        <v>1544</v>
      </c>
      <c r="E326" t="str">
        <f t="shared" si="10"/>
        <v>SSSDP由明愛專上學院開辦：翻譯科技 (榮譽) 文學士</v>
      </c>
      <c r="F326" t="str">
        <f t="shared" si="11"/>
        <v>JSSA05</v>
      </c>
      <c r="G326" t="s">
        <v>1542</v>
      </c>
      <c r="H326" t="s">
        <v>53</v>
      </c>
    </row>
    <row r="327" spans="1:8">
      <c r="A327" t="s">
        <v>1277</v>
      </c>
      <c r="B327" t="s">
        <v>53</v>
      </c>
      <c r="C327" t="s">
        <v>1278</v>
      </c>
      <c r="D327" t="s">
        <v>1279</v>
      </c>
      <c r="E327" t="str">
        <f t="shared" si="10"/>
        <v>SSSDP由珠海學院開辦：建築學（榮譽）理學士</v>
      </c>
      <c r="F327" t="str">
        <f t="shared" si="11"/>
        <v>JSSC02</v>
      </c>
      <c r="G327" t="s">
        <v>1277</v>
      </c>
      <c r="H327" t="s">
        <v>53</v>
      </c>
    </row>
    <row r="328" spans="1:8">
      <c r="A328" t="s">
        <v>1288</v>
      </c>
      <c r="B328" t="s">
        <v>53</v>
      </c>
      <c r="C328" t="s">
        <v>1289</v>
      </c>
      <c r="D328" t="s">
        <v>1545</v>
      </c>
      <c r="E328" t="str">
        <f t="shared" si="10"/>
        <v>SSSDP由香港恒生大學開辦：供應鏈管理工商管理（榮譽）學士</v>
      </c>
      <c r="F328" t="str">
        <f t="shared" si="11"/>
        <v>JSSH01</v>
      </c>
      <c r="G328" t="s">
        <v>1288</v>
      </c>
      <c r="H328" t="s">
        <v>53</v>
      </c>
    </row>
    <row r="329" spans="1:8">
      <c r="A329" t="s">
        <v>1292</v>
      </c>
      <c r="B329" t="s">
        <v>53</v>
      </c>
      <c r="C329" t="s">
        <v>1293</v>
      </c>
      <c r="D329" t="s">
        <v>1546</v>
      </c>
      <c r="E329" t="str">
        <f t="shared" si="10"/>
        <v>SSSDP由香港恒生大學開辦：精算及保險 （榮譽）理學士</v>
      </c>
      <c r="F329" t="str">
        <f t="shared" si="11"/>
        <v>JSSH02</v>
      </c>
      <c r="G329" t="s">
        <v>1292</v>
      </c>
      <c r="H329" t="s">
        <v>53</v>
      </c>
    </row>
    <row r="330" spans="1:8">
      <c r="A330" t="s">
        <v>1296</v>
      </c>
      <c r="B330" t="s">
        <v>53</v>
      </c>
      <c r="C330" t="s">
        <v>1297</v>
      </c>
      <c r="D330" t="s">
        <v>1547</v>
      </c>
      <c r="E330" t="str">
        <f t="shared" si="10"/>
        <v>SSSDP由香港恒生大學開辦：計算機應用（榮譽）理學士</v>
      </c>
      <c r="F330" t="str">
        <f t="shared" si="11"/>
        <v>JSSH03</v>
      </c>
      <c r="G330" t="s">
        <v>1296</v>
      </c>
      <c r="H330" t="s">
        <v>53</v>
      </c>
    </row>
    <row r="331" spans="1:8">
      <c r="A331" t="s">
        <v>1299</v>
      </c>
      <c r="B331" t="s">
        <v>53</v>
      </c>
      <c r="C331" t="s">
        <v>1300</v>
      </c>
      <c r="D331" t="s">
        <v>1548</v>
      </c>
      <c r="E331" t="str">
        <f t="shared" si="10"/>
        <v>SSSDP由香港恒生大學開辦：數據科學及商業智能學（榮譽）理學士</v>
      </c>
      <c r="F331" t="str">
        <f t="shared" si="11"/>
        <v>JSSH04</v>
      </c>
      <c r="G331" t="s">
        <v>1299</v>
      </c>
      <c r="H331" t="s">
        <v>53</v>
      </c>
    </row>
    <row r="332" spans="1:8">
      <c r="A332" t="s">
        <v>1303</v>
      </c>
      <c r="B332" t="s">
        <v>53</v>
      </c>
      <c r="C332" t="s">
        <v>1304</v>
      </c>
      <c r="D332" t="s">
        <v>1549</v>
      </c>
      <c r="E332" t="str">
        <f t="shared" si="10"/>
        <v>SSSDP由香港恒生大學開辦：管理科學與資訊管理（榮譽）學士</v>
      </c>
      <c r="F332" t="str">
        <f t="shared" si="11"/>
        <v>JSSH05</v>
      </c>
      <c r="G332" t="s">
        <v>1303</v>
      </c>
      <c r="H332" t="s">
        <v>53</v>
      </c>
    </row>
    <row r="333" spans="1:8">
      <c r="A333" t="s">
        <v>1306</v>
      </c>
      <c r="B333" t="s">
        <v>53</v>
      </c>
      <c r="C333" t="s">
        <v>1307</v>
      </c>
      <c r="D333" t="s">
        <v>1550</v>
      </c>
      <c r="E333" t="str">
        <f t="shared" si="10"/>
        <v>SSSDP由香港恒生大學開辦：藝術設計（榮譽）文學士</v>
      </c>
      <c r="F333" t="str">
        <f t="shared" si="11"/>
        <v>JSSH06</v>
      </c>
      <c r="G333" t="s">
        <v>1306</v>
      </c>
      <c r="H333" t="s">
        <v>53</v>
      </c>
    </row>
    <row r="334" spans="1:8">
      <c r="A334" t="s">
        <v>1310</v>
      </c>
      <c r="B334" t="s">
        <v>53</v>
      </c>
      <c r="C334" t="s">
        <v>1311</v>
      </c>
      <c r="D334" t="s">
        <v>1312</v>
      </c>
      <c r="E334" t="str">
        <f t="shared" si="10"/>
        <v>SSSDP由東華學院開辦：護理學（榮譽）健康科學學士</v>
      </c>
      <c r="F334" t="str">
        <f t="shared" si="11"/>
        <v>JSST01</v>
      </c>
      <c r="G334" t="s">
        <v>1310</v>
      </c>
      <c r="H334" t="s">
        <v>53</v>
      </c>
    </row>
    <row r="335" spans="1:8">
      <c r="A335" t="s">
        <v>1314</v>
      </c>
      <c r="B335" t="s">
        <v>53</v>
      </c>
      <c r="C335" t="s">
        <v>1315</v>
      </c>
      <c r="D335" t="s">
        <v>1316</v>
      </c>
      <c r="E335" t="str">
        <f t="shared" si="10"/>
        <v>SSSDP由東華學院開辦：醫療化驗科學（榮譽）理學士</v>
      </c>
      <c r="F335" t="str">
        <f t="shared" si="11"/>
        <v>JSST02</v>
      </c>
      <c r="G335" t="s">
        <v>1314</v>
      </c>
      <c r="H335" t="s">
        <v>53</v>
      </c>
    </row>
    <row r="336" spans="1:8">
      <c r="A336" t="s">
        <v>1318</v>
      </c>
      <c r="B336" t="s">
        <v>53</v>
      </c>
      <c r="C336" t="s">
        <v>1319</v>
      </c>
      <c r="D336" t="s">
        <v>1320</v>
      </c>
      <c r="E336" t="str">
        <f t="shared" si="10"/>
        <v>SSSDP由東華學院開辦：放射治療學（榮譽）理學士</v>
      </c>
      <c r="F336" t="str">
        <f t="shared" si="11"/>
        <v>JSST03</v>
      </c>
      <c r="G336" t="s">
        <v>1318</v>
      </c>
      <c r="H336" t="s">
        <v>53</v>
      </c>
    </row>
    <row r="337" spans="1:8">
      <c r="A337" t="s">
        <v>1322</v>
      </c>
      <c r="B337" t="s">
        <v>53</v>
      </c>
      <c r="C337" t="s">
        <v>1323</v>
      </c>
      <c r="D337" t="s">
        <v>1324</v>
      </c>
      <c r="E337" t="str">
        <f t="shared" si="10"/>
        <v>SSSDP由東華學院開辦：職業治療學（榮譽）理學士</v>
      </c>
      <c r="F337" t="str">
        <f t="shared" si="11"/>
        <v>JSST04</v>
      </c>
      <c r="G337" t="s">
        <v>1322</v>
      </c>
      <c r="H337" t="s">
        <v>53</v>
      </c>
    </row>
    <row r="338" spans="1:8">
      <c r="A338" t="s">
        <v>1326</v>
      </c>
      <c r="B338" t="s">
        <v>53</v>
      </c>
      <c r="C338" t="s">
        <v>1327</v>
      </c>
      <c r="D338" t="s">
        <v>1551</v>
      </c>
      <c r="E338" t="str">
        <f t="shared" si="10"/>
        <v>SSSDP由東華學院開辦：物理治療學（榮譽）理學士</v>
      </c>
      <c r="F338" t="str">
        <f t="shared" si="11"/>
        <v>JSST05</v>
      </c>
      <c r="G338" t="s">
        <v>1326</v>
      </c>
      <c r="H338" t="s">
        <v>53</v>
      </c>
    </row>
    <row r="339" spans="1:8">
      <c r="A339" t="s">
        <v>1330</v>
      </c>
      <c r="B339" t="s">
        <v>53</v>
      </c>
      <c r="C339" t="s">
        <v>1331</v>
      </c>
      <c r="D339" t="s">
        <v>1552</v>
      </c>
      <c r="E339" t="str">
        <f t="shared" si="10"/>
        <v>SSSDP由東華學院開辦：應用老年學（榮譽）理學士</v>
      </c>
      <c r="F339" t="str">
        <f t="shared" si="11"/>
        <v>JSST06</v>
      </c>
      <c r="G339" t="s">
        <v>1330</v>
      </c>
      <c r="H339" t="s">
        <v>53</v>
      </c>
    </row>
    <row r="340" spans="1:8">
      <c r="A340" t="s">
        <v>1333</v>
      </c>
      <c r="B340" t="s">
        <v>53</v>
      </c>
      <c r="C340" t="s">
        <v>1334</v>
      </c>
      <c r="D340" t="s">
        <v>1553</v>
      </c>
      <c r="E340" t="str">
        <f t="shared" si="10"/>
        <v>SSSDP由香港都會大學開辦：創意寫作與電影藝術榮譽文學士</v>
      </c>
      <c r="F340" t="str">
        <f t="shared" si="11"/>
        <v>JSSU12</v>
      </c>
      <c r="G340" t="s">
        <v>1333</v>
      </c>
      <c r="H340" t="s">
        <v>53</v>
      </c>
    </row>
    <row r="341" spans="1:8">
      <c r="A341" t="s">
        <v>1337</v>
      </c>
      <c r="B341" t="s">
        <v>53</v>
      </c>
      <c r="C341" t="s">
        <v>1338</v>
      </c>
      <c r="D341" t="s">
        <v>1554</v>
      </c>
      <c r="E341" t="str">
        <f t="shared" si="10"/>
        <v>SSSDP由香港都會大學開辦：動畫及視覺特效榮譽藝術學士</v>
      </c>
      <c r="F341" t="str">
        <f t="shared" si="11"/>
        <v>JSSU14</v>
      </c>
      <c r="G341" t="s">
        <v>1337</v>
      </c>
      <c r="H341" t="s">
        <v>53</v>
      </c>
    </row>
    <row r="342" spans="1:8">
      <c r="A342" t="s">
        <v>1340</v>
      </c>
      <c r="B342" t="s">
        <v>53</v>
      </c>
      <c r="C342" t="s">
        <v>1341</v>
      </c>
      <c r="D342" t="s">
        <v>1555</v>
      </c>
      <c r="E342" t="str">
        <f t="shared" si="10"/>
        <v>SSSDP由香港都會大學開辦：影像設計及數碼藝術榮譽藝術學士</v>
      </c>
      <c r="F342" t="str">
        <f t="shared" si="11"/>
        <v>JSSU15</v>
      </c>
      <c r="G342" t="s">
        <v>1340</v>
      </c>
      <c r="H342" t="s">
        <v>53</v>
      </c>
    </row>
    <row r="343" spans="1:8">
      <c r="A343" t="s">
        <v>1344</v>
      </c>
      <c r="B343" t="s">
        <v>53</v>
      </c>
      <c r="C343" t="s">
        <v>1345</v>
      </c>
      <c r="D343" t="s">
        <v>1556</v>
      </c>
      <c r="E343" t="str">
        <f t="shared" si="10"/>
        <v>SSSDP由香港都會大學開辦：護理學榮譽學士（普通科）</v>
      </c>
      <c r="F343" t="str">
        <f t="shared" si="11"/>
        <v>JSSU40</v>
      </c>
      <c r="G343" t="s">
        <v>1344</v>
      </c>
      <c r="H343" t="s">
        <v>53</v>
      </c>
    </row>
    <row r="344" spans="1:8">
      <c r="A344" t="s">
        <v>1347</v>
      </c>
      <c r="B344" t="s">
        <v>53</v>
      </c>
      <c r="C344" t="s">
        <v>1348</v>
      </c>
      <c r="D344" t="s">
        <v>1557</v>
      </c>
      <c r="E344" t="str">
        <f t="shared" si="10"/>
        <v>SSSDP由香港都會大學開辦：護理學榮譽學士（精神科）</v>
      </c>
      <c r="F344" t="str">
        <f t="shared" si="11"/>
        <v>JSSU50</v>
      </c>
      <c r="G344" t="s">
        <v>1347</v>
      </c>
      <c r="H344" t="s">
        <v>53</v>
      </c>
    </row>
    <row r="345" spans="1:8">
      <c r="A345" t="s">
        <v>1351</v>
      </c>
      <c r="B345" t="s">
        <v>53</v>
      </c>
      <c r="C345" t="s">
        <v>1352</v>
      </c>
      <c r="D345" t="s">
        <v>1558</v>
      </c>
      <c r="E345" t="str">
        <f t="shared" si="10"/>
        <v>SSSDP由香港都會大學開辦：物理治療學榮譽理學士</v>
      </c>
      <c r="F345" t="str">
        <f t="shared" si="11"/>
        <v>JSSU55</v>
      </c>
      <c r="G345" t="s">
        <v>1351</v>
      </c>
      <c r="H345" t="s">
        <v>53</v>
      </c>
    </row>
    <row r="346" spans="1:8">
      <c r="A346" t="s">
        <v>1355</v>
      </c>
      <c r="B346" t="s">
        <v>53</v>
      </c>
      <c r="C346" t="s">
        <v>1356</v>
      </c>
      <c r="D346" t="s">
        <v>1559</v>
      </c>
      <c r="E346" t="str">
        <f t="shared" si="10"/>
        <v>SSSDP由香港都會大學開辦：綜合檢測和認證榮譽應用理學士</v>
      </c>
      <c r="F346" t="str">
        <f t="shared" si="11"/>
        <v>JSSU61</v>
      </c>
      <c r="G346" t="s">
        <v>1355</v>
      </c>
      <c r="H346" t="s">
        <v>53</v>
      </c>
    </row>
    <row r="347" spans="1:8">
      <c r="A347" t="s">
        <v>1560</v>
      </c>
      <c r="B347" t="s">
        <v>53</v>
      </c>
      <c r="C347" t="s">
        <v>1561</v>
      </c>
      <c r="D347" t="s">
        <v>1562</v>
      </c>
      <c r="E347" t="str">
        <f t="shared" si="10"/>
        <v>SSSDP由香港都會大學開辦：醫療化驗科學榮譽理學士</v>
      </c>
      <c r="F347" t="str">
        <f t="shared" si="11"/>
        <v>JSSU67</v>
      </c>
      <c r="G347" t="s">
        <v>1560</v>
      </c>
      <c r="H347" t="s">
        <v>53</v>
      </c>
    </row>
    <row r="348" spans="1:8">
      <c r="A348" t="s">
        <v>1358</v>
      </c>
      <c r="B348" t="s">
        <v>53</v>
      </c>
      <c r="C348" t="s">
        <v>1563</v>
      </c>
      <c r="D348" t="s">
        <v>1564</v>
      </c>
      <c r="E348" t="str">
        <f t="shared" si="10"/>
        <v>SSSDP由香港都會大學開辦：分析檢測科學榮譽理學士</v>
      </c>
      <c r="F348" t="str">
        <f t="shared" si="11"/>
        <v>JSSU68</v>
      </c>
      <c r="G348" t="s">
        <v>1358</v>
      </c>
      <c r="H348" t="s">
        <v>53</v>
      </c>
    </row>
    <row r="349" spans="1:8">
      <c r="A349" t="s">
        <v>1361</v>
      </c>
      <c r="B349" t="s">
        <v>53</v>
      </c>
      <c r="C349" t="s">
        <v>1362</v>
      </c>
      <c r="D349" t="s">
        <v>1565</v>
      </c>
      <c r="E349" t="str">
        <f t="shared" si="10"/>
        <v>SSSDP由香港都會大學開辦：食品測試科學榮譽理學士</v>
      </c>
      <c r="F349" t="str">
        <f t="shared" si="11"/>
        <v>JSSU69</v>
      </c>
      <c r="G349" t="s">
        <v>1361</v>
      </c>
      <c r="H349" t="s">
        <v>53</v>
      </c>
    </row>
    <row r="350" spans="1:8">
      <c r="A350" t="s">
        <v>1364</v>
      </c>
      <c r="B350" t="s">
        <v>53</v>
      </c>
      <c r="C350" t="s">
        <v>1365</v>
      </c>
      <c r="D350" t="s">
        <v>1566</v>
      </c>
      <c r="E350" t="str">
        <f t="shared" si="10"/>
        <v>SSSDP由香港都會大學開辦：數據科學及人工智能榮譽理學士</v>
      </c>
      <c r="F350" t="str">
        <f t="shared" si="11"/>
        <v>JSSU70</v>
      </c>
      <c r="G350" t="s">
        <v>1364</v>
      </c>
      <c r="H350" t="s">
        <v>53</v>
      </c>
    </row>
    <row r="351" spans="1:8">
      <c r="A351" t="s">
        <v>1567</v>
      </c>
      <c r="B351" t="s">
        <v>53</v>
      </c>
      <c r="C351" t="s">
        <v>1568</v>
      </c>
      <c r="D351" t="s">
        <v>1569</v>
      </c>
      <c r="E351" t="str">
        <f t="shared" si="10"/>
        <v>SSSDP由香港都會大學開辦：電腦科學榮譽理學士</v>
      </c>
      <c r="F351" t="str">
        <f t="shared" si="11"/>
        <v>JSSU72</v>
      </c>
      <c r="G351" t="s">
        <v>1567</v>
      </c>
      <c r="H351" t="s">
        <v>53</v>
      </c>
    </row>
    <row r="352" spans="1:8">
      <c r="A352" t="s">
        <v>1570</v>
      </c>
      <c r="B352" t="s">
        <v>53</v>
      </c>
      <c r="C352" t="s">
        <v>1571</v>
      </c>
      <c r="D352" t="s">
        <v>1572</v>
      </c>
      <c r="E352" t="str">
        <f t="shared" si="10"/>
        <v>SSSDP由香港都會大學開辦：屋宇設備工程及可持續發展榮譽工學士</v>
      </c>
      <c r="F352" t="str">
        <f t="shared" si="11"/>
        <v>JSSU78</v>
      </c>
      <c r="G352" t="s">
        <v>1570</v>
      </c>
      <c r="H352" t="s">
        <v>53</v>
      </c>
    </row>
    <row r="353" spans="1:8">
      <c r="A353" t="s">
        <v>1573</v>
      </c>
      <c r="B353" t="s">
        <v>53</v>
      </c>
      <c r="C353" t="s">
        <v>1574</v>
      </c>
      <c r="D353" t="s">
        <v>1575</v>
      </c>
      <c r="E353" t="str">
        <f t="shared" si="10"/>
        <v>SSSDP由香港都會大學開辦：土木工程榮譽工學士</v>
      </c>
      <c r="F353" t="str">
        <f t="shared" si="11"/>
        <v>JSSU79</v>
      </c>
      <c r="G353" t="s">
        <v>1573</v>
      </c>
      <c r="H353" t="s">
        <v>53</v>
      </c>
    </row>
    <row r="354" spans="1:8">
      <c r="A354" t="s">
        <v>1370</v>
      </c>
      <c r="B354" t="s">
        <v>53</v>
      </c>
      <c r="C354" t="s">
        <v>1576</v>
      </c>
      <c r="D354" t="s">
        <v>1577</v>
      </c>
      <c r="E354" t="str">
        <f t="shared" si="10"/>
        <v>SSSDP由香港都會大學開辦：國際款待及景區管理榮譽工商管理學士</v>
      </c>
      <c r="F354" t="str">
        <f t="shared" si="11"/>
        <v>JSSU90</v>
      </c>
      <c r="G354" t="s">
        <v>1370</v>
      </c>
      <c r="H354" t="s">
        <v>53</v>
      </c>
    </row>
    <row r="355" spans="1:8">
      <c r="A355" t="s">
        <v>1373</v>
      </c>
      <c r="B355" t="s">
        <v>53</v>
      </c>
      <c r="C355" t="s">
        <v>1578</v>
      </c>
      <c r="D355" t="s">
        <v>1579</v>
      </c>
      <c r="E355" t="str">
        <f t="shared" si="10"/>
        <v>SSSDP由香港都會大學開辦：運動及康樂管理榮譽工商管理學士</v>
      </c>
      <c r="F355" t="str">
        <f t="shared" si="11"/>
        <v>JSSU95</v>
      </c>
      <c r="G355" t="s">
        <v>1373</v>
      </c>
      <c r="H355" t="s">
        <v>53</v>
      </c>
    </row>
    <row r="356" spans="1:8">
      <c r="A356" t="s">
        <v>1376</v>
      </c>
      <c r="B356" t="s">
        <v>53</v>
      </c>
      <c r="C356" t="s">
        <v>1580</v>
      </c>
      <c r="D356" t="s">
        <v>1581</v>
      </c>
      <c r="E356" t="str">
        <f t="shared" si="10"/>
        <v>SSSDP由香港都會大學開辦：財務及金融科技榮譽工商管理學士</v>
      </c>
      <c r="F356" t="str">
        <f t="shared" si="11"/>
        <v>JSSU96</v>
      </c>
      <c r="G356" t="s">
        <v>1376</v>
      </c>
      <c r="H356" t="s">
        <v>53</v>
      </c>
    </row>
    <row r="357" spans="1:8">
      <c r="A357" t="s">
        <v>1379</v>
      </c>
      <c r="B357" t="s">
        <v>53</v>
      </c>
      <c r="C357" t="s">
        <v>1380</v>
      </c>
      <c r="D357" t="s">
        <v>1582</v>
      </c>
      <c r="E357" t="str">
        <f t="shared" si="10"/>
        <v>SSSDP由香港都會大學開辦：環球市場及供應鏈管理榮譽工商管理學士</v>
      </c>
      <c r="F357" t="str">
        <f t="shared" si="11"/>
        <v>JSSU97</v>
      </c>
      <c r="G357" t="s">
        <v>1379</v>
      </c>
      <c r="H357" t="s">
        <v>53</v>
      </c>
    </row>
    <row r="358" spans="1:8">
      <c r="A358" t="s">
        <v>1382</v>
      </c>
      <c r="B358" t="s">
        <v>53</v>
      </c>
      <c r="C358" t="s">
        <v>1383</v>
      </c>
      <c r="D358" t="s">
        <v>1384</v>
      </c>
      <c r="E358" t="str">
        <f t="shared" si="10"/>
        <v>SSSDP由香港高科院開辦：時裝設計（榮譽）文學士</v>
      </c>
      <c r="F358" t="str">
        <f t="shared" si="11"/>
        <v>JSSV01</v>
      </c>
      <c r="G358" t="s">
        <v>1382</v>
      </c>
      <c r="H358" t="s">
        <v>53</v>
      </c>
    </row>
    <row r="359" spans="1:8">
      <c r="A359" t="s">
        <v>1385</v>
      </c>
      <c r="B359" t="s">
        <v>53</v>
      </c>
      <c r="C359" t="s">
        <v>1386</v>
      </c>
      <c r="D359" t="s">
        <v>1387</v>
      </c>
      <c r="E359" t="str">
        <f t="shared" si="10"/>
        <v>SSSDP由香港高科院開辦：產品設計（榮譽）文學士</v>
      </c>
      <c r="F359" t="str">
        <f t="shared" si="11"/>
        <v>JSSV02</v>
      </c>
      <c r="G359" t="s">
        <v>1385</v>
      </c>
      <c r="H359" t="s">
        <v>53</v>
      </c>
    </row>
    <row r="360" spans="1:8">
      <c r="A360" t="s">
        <v>1388</v>
      </c>
      <c r="B360" t="s">
        <v>53</v>
      </c>
      <c r="C360" t="s">
        <v>1389</v>
      </c>
      <c r="D360" t="s">
        <v>1390</v>
      </c>
      <c r="E360" t="str">
        <f t="shared" si="10"/>
        <v>SSSDP由香港高科院開辦：園境建築（榮譽）文學士</v>
      </c>
      <c r="F360" t="str">
        <f t="shared" si="11"/>
        <v>JSSV03</v>
      </c>
      <c r="G360" t="s">
        <v>1388</v>
      </c>
      <c r="H360" t="s">
        <v>53</v>
      </c>
    </row>
    <row r="361" spans="1:8">
      <c r="A361" t="s">
        <v>1391</v>
      </c>
      <c r="B361" t="s">
        <v>53</v>
      </c>
      <c r="C361" t="s">
        <v>1392</v>
      </c>
      <c r="D361" t="s">
        <v>1393</v>
      </c>
      <c r="E361" t="str">
        <f t="shared" si="10"/>
        <v>SSSDP由香港高科院開辦：廚藝及管理（榮譽）文學士</v>
      </c>
      <c r="F361" t="str">
        <f t="shared" si="11"/>
        <v>JSSV04</v>
      </c>
      <c r="G361" t="s">
        <v>1391</v>
      </c>
      <c r="H361" t="s">
        <v>53</v>
      </c>
    </row>
    <row r="362" spans="1:8">
      <c r="A362" t="s">
        <v>1394</v>
      </c>
      <c r="B362" t="s">
        <v>53</v>
      </c>
      <c r="C362" t="s">
        <v>1395</v>
      </c>
      <c r="D362" t="s">
        <v>1396</v>
      </c>
      <c r="E362" t="str">
        <f t="shared" si="10"/>
        <v>SSSDP由香港高科院開辦：土木工程（榮譽）工學士</v>
      </c>
      <c r="F362" t="str">
        <f t="shared" si="11"/>
        <v>JSSV05</v>
      </c>
      <c r="G362" t="s">
        <v>1394</v>
      </c>
      <c r="H362" t="s">
        <v>53</v>
      </c>
    </row>
    <row r="363" spans="1:8">
      <c r="A363" t="s">
        <v>1397</v>
      </c>
      <c r="B363" t="s">
        <v>53</v>
      </c>
      <c r="C363" t="s">
        <v>1398</v>
      </c>
      <c r="D363" t="s">
        <v>1399</v>
      </c>
      <c r="E363" t="str">
        <f t="shared" si="10"/>
        <v>SSSDP由香港高科院開辦：園藝樹藝及園境管理（榮譽）理學士</v>
      </c>
      <c r="F363" t="str">
        <f t="shared" si="11"/>
        <v>JSSV07</v>
      </c>
      <c r="G363" t="s">
        <v>1397</v>
      </c>
      <c r="H363" t="s">
        <v>53</v>
      </c>
    </row>
    <row r="364" spans="1:8">
      <c r="A364" t="s">
        <v>1400</v>
      </c>
      <c r="B364" t="s">
        <v>53</v>
      </c>
      <c r="C364" t="s">
        <v>1401</v>
      </c>
      <c r="D364" t="s">
        <v>1402</v>
      </c>
      <c r="E364" t="str">
        <f t="shared" si="10"/>
        <v>SSSDP由香港高科院開辦：測量學（榮譽）理學士</v>
      </c>
      <c r="F364" t="str">
        <f t="shared" si="11"/>
        <v>JSSV08</v>
      </c>
      <c r="G364" t="s">
        <v>1400</v>
      </c>
      <c r="H364" t="s">
        <v>53</v>
      </c>
    </row>
    <row r="365" spans="1:8">
      <c r="A365" t="s">
        <v>1403</v>
      </c>
      <c r="B365" t="s">
        <v>53</v>
      </c>
      <c r="C365" t="s">
        <v>1404</v>
      </c>
      <c r="D365" t="s">
        <v>1405</v>
      </c>
      <c r="E365" t="str">
        <f t="shared" si="10"/>
        <v>SSSDP由香港高科院開辦：運動及康樂管理（榮譽）社會科學學士</v>
      </c>
      <c r="F365" t="str">
        <f t="shared" si="11"/>
        <v>JSSV09</v>
      </c>
      <c r="G365" t="s">
        <v>1403</v>
      </c>
      <c r="H365" t="s">
        <v>53</v>
      </c>
    </row>
    <row r="366" spans="1:8">
      <c r="A366" t="s">
        <v>1583</v>
      </c>
      <c r="B366" t="s">
        <v>53</v>
      </c>
      <c r="C366" t="s">
        <v>1584</v>
      </c>
      <c r="D366" t="s">
        <v>1585</v>
      </c>
      <c r="E366" t="str">
        <f t="shared" si="10"/>
        <v>SSSDP由香港高科院開辦：屋宇設備工程（榮譽）工學士</v>
      </c>
      <c r="F366" t="str">
        <f t="shared" si="11"/>
        <v>JSSV10</v>
      </c>
      <c r="G366" t="s">
        <v>1583</v>
      </c>
      <c r="H366" t="s">
        <v>53</v>
      </c>
    </row>
    <row r="367" spans="1:8">
      <c r="A367" t="s">
        <v>1406</v>
      </c>
      <c r="B367" t="s">
        <v>53</v>
      </c>
      <c r="C367" t="s">
        <v>1407</v>
      </c>
      <c r="D367" t="s">
        <v>1408</v>
      </c>
      <c r="E367" t="str">
        <f t="shared" si="10"/>
        <v>SSSDP由香港伍倫貢學院開辦：營運及管理（榮譽）航空學士</v>
      </c>
      <c r="F367" t="str">
        <f t="shared" si="11"/>
        <v>JSSW01</v>
      </c>
      <c r="G367" t="s">
        <v>1406</v>
      </c>
      <c r="H367" t="s">
        <v>53</v>
      </c>
    </row>
    <row r="368" spans="1:8">
      <c r="A368" t="s">
        <v>1409</v>
      </c>
      <c r="B368" t="s">
        <v>53</v>
      </c>
      <c r="C368" t="s">
        <v>1410</v>
      </c>
      <c r="D368" t="s">
        <v>1586</v>
      </c>
      <c r="E368" t="str">
        <f t="shared" si="10"/>
        <v>SSSDP由香港樹仁大學開辦： 金融科技（榮譽）商學士</v>
      </c>
      <c r="F368" t="str">
        <f t="shared" si="11"/>
        <v>JSSY01</v>
      </c>
      <c r="G368" t="s">
        <v>1409</v>
      </c>
      <c r="H368" t="s">
        <v>53</v>
      </c>
    </row>
  </sheetData>
  <sheetProtection selectLockedCells="1" selectUnlockedCells="1"/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8B92-0EB0-4289-8E67-0606E778D4A0}">
  <dimension ref="A1:D11"/>
  <sheetViews>
    <sheetView workbookViewId="0">
      <selection sqref="A1:D1"/>
    </sheetView>
  </sheetViews>
  <sheetFormatPr baseColWidth="10" defaultColWidth="9" defaultRowHeight="16"/>
  <cols>
    <col min="1" max="1" width="10.1640625" bestFit="1" customWidth="1"/>
    <col min="2" max="2" width="8" bestFit="1" customWidth="1"/>
    <col min="3" max="3" width="5.6640625" bestFit="1" customWidth="1"/>
    <col min="4" max="4" width="10.6640625" bestFit="1" customWidth="1"/>
  </cols>
  <sheetData>
    <row r="1" spans="1:4">
      <c r="A1" t="s">
        <v>1419</v>
      </c>
      <c r="B1" s="47" t="s">
        <v>1588</v>
      </c>
      <c r="C1" s="47" t="s">
        <v>1589</v>
      </c>
      <c r="D1" s="47" t="s">
        <v>1590</v>
      </c>
    </row>
    <row r="2" spans="1:4">
      <c r="A2" t="s">
        <v>60</v>
      </c>
      <c r="B2" s="48">
        <f>MATCH(A2,'programme list'!B:B,0)</f>
        <v>2</v>
      </c>
      <c r="C2" s="48">
        <f>COUNTIF('programme list'!$B:$B,'institutions list'!$A2)-1</f>
        <v>53</v>
      </c>
      <c r="D2" t="str">
        <f>"D"&amp;B2&amp;":"&amp;"D"&amp;B2+C2</f>
        <v>D2:D55</v>
      </c>
    </row>
    <row r="3" spans="1:4">
      <c r="A3" t="s">
        <v>58</v>
      </c>
      <c r="B3" s="48">
        <f>MATCH(A3,'programme list'!B:B,0)</f>
        <v>56</v>
      </c>
      <c r="C3" s="48">
        <f>COUNTIF('programme list'!$B:$B,'institutions list'!$A3)-1</f>
        <v>20</v>
      </c>
      <c r="D3" t="str">
        <f t="shared" ref="D3:D11" si="0">"D"&amp;B3&amp;":"&amp;"D"&amp;B3+C3</f>
        <v>D56:D76</v>
      </c>
    </row>
    <row r="4" spans="1:4">
      <c r="A4" t="s">
        <v>63</v>
      </c>
      <c r="B4" s="48">
        <f>MATCH(A4,'programme list'!B:B,0)</f>
        <v>77</v>
      </c>
      <c r="C4" s="48">
        <f>COUNTIF('programme list'!$B:$B,'institutions list'!$A4)-1</f>
        <v>31</v>
      </c>
      <c r="D4" t="str">
        <f t="shared" si="0"/>
        <v>D77:D108</v>
      </c>
    </row>
    <row r="5" spans="1:4">
      <c r="A5" t="s">
        <v>65</v>
      </c>
      <c r="B5" s="48">
        <f>MATCH(A5,'programme list'!B:B,0)</f>
        <v>109</v>
      </c>
      <c r="C5" s="48">
        <f>COUNTIF('programme list'!$B:$B,'institutions list'!$A5)-1</f>
        <v>68</v>
      </c>
      <c r="D5" t="str">
        <f t="shared" si="0"/>
        <v>D109:D177</v>
      </c>
    </row>
    <row r="6" spans="1:4">
      <c r="A6" t="s">
        <v>724</v>
      </c>
      <c r="B6" s="48">
        <f>MATCH(A6,'programme list'!B:B,0)</f>
        <v>178</v>
      </c>
      <c r="C6" s="48">
        <f>COUNTIF('programme list'!$B:$B,'institutions list'!$A6)-1</f>
        <v>25</v>
      </c>
      <c r="D6" t="str">
        <f t="shared" si="0"/>
        <v>D178:D203</v>
      </c>
    </row>
    <row r="7" spans="1:4">
      <c r="A7" t="s">
        <v>820</v>
      </c>
      <c r="B7" s="48">
        <f>MATCH(A7,'programme list'!B:B,0)</f>
        <v>204</v>
      </c>
      <c r="C7" s="48">
        <f>COUNTIF('programme list'!$B:$B,'institutions list'!$A7)-1</f>
        <v>48</v>
      </c>
      <c r="D7" t="str">
        <f t="shared" si="0"/>
        <v>D204:D252</v>
      </c>
    </row>
    <row r="8" spans="1:4">
      <c r="A8" t="s">
        <v>66</v>
      </c>
      <c r="B8" s="48">
        <f>MATCH(A8,'programme list'!B:B,0)</f>
        <v>253</v>
      </c>
      <c r="C8" s="48">
        <f>COUNTIF('programme list'!$B:$B,'institutions list'!$A8)-1</f>
        <v>17</v>
      </c>
      <c r="D8" t="str">
        <f t="shared" si="0"/>
        <v>D253:D270</v>
      </c>
    </row>
    <row r="9" spans="1:4">
      <c r="A9" t="s">
        <v>1591</v>
      </c>
      <c r="B9" s="48">
        <f>MATCH(A9,'programme list'!B:B,0)</f>
        <v>271</v>
      </c>
      <c r="C9" s="48">
        <f>COUNTIF('programme list'!$B:$B,'institutions list'!$A9)-1</f>
        <v>24</v>
      </c>
      <c r="D9" t="str">
        <f t="shared" si="0"/>
        <v>D271:D295</v>
      </c>
    </row>
    <row r="10" spans="1:4">
      <c r="A10" t="s">
        <v>1146</v>
      </c>
      <c r="B10" s="48">
        <f>MATCH(A10,'programme list'!B:B,0)</f>
        <v>296</v>
      </c>
      <c r="C10" s="48">
        <f>COUNTIF('programme list'!$B:$B,'institutions list'!$A10)-1</f>
        <v>25</v>
      </c>
      <c r="D10" t="str">
        <f t="shared" si="0"/>
        <v>D296:D321</v>
      </c>
    </row>
    <row r="11" spans="1:4">
      <c r="A11" t="s">
        <v>53</v>
      </c>
      <c r="B11" s="48">
        <f>MATCH(A11,'programme list'!B:B,0)</f>
        <v>322</v>
      </c>
      <c r="C11" s="48">
        <f>COUNTIF('programme list'!$B:$B,'institutions list'!$A11)-1</f>
        <v>46</v>
      </c>
      <c r="D11" t="str">
        <f t="shared" si="0"/>
        <v>D322:D368</v>
      </c>
    </row>
  </sheetData>
  <sheetProtection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08953B292F9F4EAF7362D9AB3B3A2D" ma:contentTypeVersion="20" ma:contentTypeDescription="Create a new document." ma:contentTypeScope="" ma:versionID="b9c659e34f2ce527ddebd1c6049cd712">
  <xsd:schema xmlns:xsd="http://www.w3.org/2001/XMLSchema" xmlns:xs="http://www.w3.org/2001/XMLSchema" xmlns:p="http://schemas.microsoft.com/office/2006/metadata/properties" xmlns:ns2="85956803-f0aa-4b9a-bfd5-e96fce39ee70" xmlns:ns3="5e1bbf1d-95f2-4197-87fa-f4c2741eba02" targetNamespace="http://schemas.microsoft.com/office/2006/metadata/properties" ma:root="true" ma:fieldsID="9ea13dbbd3f459731121298fe8ebd42c" ns2:_="" ns3:_="">
    <xsd:import namespace="85956803-f0aa-4b9a-bfd5-e96fce39ee70"/>
    <xsd:import namespace="5e1bbf1d-95f2-4197-87fa-f4c2741eba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6803-f0aa-4b9a-bfd5-e96fce39ee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bbf1d-95f2-4197-87fa-f4c2741eba0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4313b9-6f12-4955-a8c9-2c74ce9fd698}" ma:internalName="TaxCatchAll" ma:showField="CatchAllData" ma:web="5e1bbf1d-95f2-4197-87fa-f4c2741eba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956803-f0aa-4b9a-bfd5-e96fce39ee70">
      <Terms xmlns="http://schemas.microsoft.com/office/infopath/2007/PartnerControls"/>
    </lcf76f155ced4ddcb4097134ff3c332f>
    <TaxCatchAll xmlns="5e1bbf1d-95f2-4197-87fa-f4c2741eba02" xsi:nil="true"/>
    <SharedWithUsers xmlns="5e1bbf1d-95f2-4197-87fa-f4c2741eba02">
      <UserInfo>
        <DisplayName/>
        <AccountId xsi:nil="true"/>
        <AccountType/>
      </UserInfo>
    </SharedWithUsers>
    <MediaLengthInSeconds xmlns="85956803-f0aa-4b9a-bfd5-e96fce39ee70" xsi:nil="true"/>
  </documentManagement>
</p:properties>
</file>

<file path=customXml/itemProps1.xml><?xml version="1.0" encoding="utf-8"?>
<ds:datastoreItem xmlns:ds="http://schemas.openxmlformats.org/officeDocument/2006/customXml" ds:itemID="{62D885E2-234B-44E1-9E40-DC4492E214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700C00-C8E7-439F-8230-B7027D354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56803-f0aa-4b9a-bfd5-e96fce39ee70"/>
    <ds:schemaRef ds:uri="5e1bbf1d-95f2-4197-87fa-f4c2741eb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E3007B-EAF0-4245-B2BA-150E986EB895}">
  <ds:schemaRefs>
    <ds:schemaRef ds:uri="http://schemas.microsoft.com/office/2006/metadata/properties"/>
    <ds:schemaRef ds:uri="http://schemas.microsoft.com/office/infopath/2007/PartnerControls"/>
    <ds:schemaRef ds:uri="85956803-f0aa-4b9a-bfd5-e96fce39ee70"/>
    <ds:schemaRef ds:uri="5e1bbf1d-95f2-4197-87fa-f4c2741eba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下拉式表單選科</vt:lpstr>
      <vt:lpstr>輸入課程編號</vt:lpstr>
      <vt:lpstr>由JUPAS ACCOUNT 複製</vt:lpstr>
      <vt:lpstr>註解</vt:lpstr>
      <vt:lpstr>All</vt:lpstr>
      <vt:lpstr>Compare</vt:lpstr>
      <vt:lpstr>programme list</vt:lpstr>
      <vt:lpstr>institutions list</vt:lpstr>
      <vt:lpstr>All!Print_Area</vt:lpstr>
      <vt:lpstr>下拉式表單選科!Print_Area</vt:lpstr>
      <vt:lpstr>'由JUPAS ACCOUNT 複製'!Print_Area</vt:lpstr>
      <vt:lpstr>輸入課程編號!Print_Area</vt:lpstr>
      <vt:lpstr>All!Print_Titles</vt:lpstr>
      <vt:lpstr>下拉式表單選科!Print_Titles</vt:lpstr>
      <vt:lpstr>'由JUPAS ACCOUNT 複製'!Print_Titles</vt:lpstr>
      <vt:lpstr>輸入課程編號!Print_Titles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Kwong</dc:creator>
  <cp:keywords/>
  <dc:description/>
  <cp:lastModifiedBy>Microsoft Office User</cp:lastModifiedBy>
  <cp:revision/>
  <dcterms:created xsi:type="dcterms:W3CDTF">2013-10-10T14:21:31Z</dcterms:created>
  <dcterms:modified xsi:type="dcterms:W3CDTF">2023-07-18T03:45:24Z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0x0101006608953B292F9F4EAF7362D9AB3B3A2D</vt:lpwstr>
  </property>
  <property fmtid="{D5CDD505-2E9C-101B-9397-08002B2CF9AE}" pid="3" name="MediaServiceImageTags">
    <vt:lpwstr/>
  </property>
  <property fmtid="{D5CDD505-2E9C-101B-9397-08002B2CF9AE}" pid="4" name="Order">
    <vt:r8>4303400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